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autoCompressPictures="0"/>
  <mc:AlternateContent xmlns:mc="http://schemas.openxmlformats.org/markup-compatibility/2006">
    <mc:Choice Requires="x15">
      <x15ac:absPath xmlns:x15ac="http://schemas.microsoft.com/office/spreadsheetml/2010/11/ac" url="C:\Users\pauly\Desktop\"/>
    </mc:Choice>
  </mc:AlternateContent>
  <workbookProtection workbookAlgorithmName="SHA-512" workbookHashValue="nw7U9UMLXzzDki8wl3v4SVMGqflz5jggFJ7XgagvXy18AYlkoxSDvFaw0p2VuWvaWx7WqJbXHLITIM6EYs4vhg==" workbookSaltValue="NjgYieovCHq7dom6BSpYkQ==" workbookSpinCount="100000" lockStructure="1"/>
  <bookViews>
    <workbookView xWindow="-108" yWindow="-108" windowWidth="19416" windowHeight="10416" tabRatio="789" activeTab="3"/>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62913"/>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workbook>
</file>

<file path=xl/calcChain.xml><?xml version="1.0" encoding="utf-8"?>
<calcChain xmlns="http://schemas.openxmlformats.org/spreadsheetml/2006/main">
  <c r="B9" i="5" l="1"/>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V5" i="5"/>
  <c r="E5" i="5" s="1"/>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AB5" i="5"/>
  <c r="AB6" i="5"/>
  <c r="AB7" i="5"/>
  <c r="G60" i="6" s="1"/>
  <c r="AB8" i="5"/>
  <c r="C9" i="5"/>
  <c r="AB9" i="5"/>
  <c r="C10" i="5"/>
  <c r="AB10" i="5"/>
  <c r="C11" i="5"/>
  <c r="AB11" i="5"/>
  <c r="C12" i="5"/>
  <c r="AB12" i="5"/>
  <c r="C13" i="5"/>
  <c r="AB13" i="5"/>
  <c r="C14"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B16" i="6"/>
  <c r="B21" i="6"/>
  <c r="F24" i="6"/>
  <c r="F61" i="6" s="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E4" i="5" s="1"/>
  <c r="D4" i="5"/>
  <c r="V6" i="5"/>
  <c r="E6" i="5" s="1"/>
  <c r="V7" i="5"/>
  <c r="E7" i="5" s="1"/>
  <c r="V8" i="5"/>
  <c r="E8" i="5"/>
  <c r="V9" i="5"/>
  <c r="E9" i="5"/>
  <c r="X9" i="5" s="1"/>
  <c r="V10" i="5"/>
  <c r="E10" i="5"/>
  <c r="V11" i="5"/>
  <c r="E11" i="5"/>
  <c r="X11" i="5" s="1"/>
  <c r="V12" i="5"/>
  <c r="E12" i="5"/>
  <c r="X12" i="5" s="1"/>
  <c r="V13" i="5"/>
  <c r="E13" i="5"/>
  <c r="X13" i="5" s="1"/>
  <c r="V14" i="5"/>
  <c r="E14" i="5"/>
  <c r="V15" i="5"/>
  <c r="E15" i="5"/>
  <c r="X15" i="5" s="1"/>
  <c r="V16" i="5"/>
  <c r="E16" i="5"/>
  <c r="X16" i="5" s="1"/>
  <c r="V17" i="5"/>
  <c r="E17" i="5"/>
  <c r="X17" i="5" s="1"/>
  <c r="V18" i="5"/>
  <c r="E18" i="5"/>
  <c r="V19" i="5"/>
  <c r="E19" i="5"/>
  <c r="X19" i="5" s="1"/>
  <c r="V20" i="5"/>
  <c r="E20" i="5"/>
  <c r="X20" i="5" s="1"/>
  <c r="V21" i="5"/>
  <c r="E21" i="5"/>
  <c r="X21" i="5" s="1"/>
  <c r="V22" i="5"/>
  <c r="E22" i="5"/>
  <c r="V23" i="5"/>
  <c r="E23" i="5"/>
  <c r="X23" i="5" s="1"/>
  <c r="V24" i="5"/>
  <c r="E24" i="5"/>
  <c r="X24" i="5" s="1"/>
  <c r="V25" i="5"/>
  <c r="E25" i="5"/>
  <c r="X25" i="5" s="1"/>
  <c r="V26" i="5"/>
  <c r="E26" i="5"/>
  <c r="V27" i="5"/>
  <c r="E27" i="5"/>
  <c r="V28" i="5"/>
  <c r="E28" i="5"/>
  <c r="X28" i="5" s="1"/>
  <c r="V29" i="5"/>
  <c r="E29" i="5"/>
  <c r="X29" i="5" s="1"/>
  <c r="V30" i="5"/>
  <c r="E30" i="5"/>
  <c r="X30" i="5" s="1"/>
  <c r="V31" i="5"/>
  <c r="E31" i="5"/>
  <c r="X31" i="5" s="1"/>
  <c r="V32" i="5"/>
  <c r="E32" i="5" s="1"/>
  <c r="V33" i="5"/>
  <c r="E33" i="5"/>
  <c r="V34" i="5"/>
  <c r="E34" i="5"/>
  <c r="X34" i="5" s="1"/>
  <c r="V35" i="5"/>
  <c r="E35" i="5"/>
  <c r="X35" i="5" s="1"/>
  <c r="V36" i="5"/>
  <c r="E36" i="5"/>
  <c r="X36" i="5" s="1"/>
  <c r="V37" i="5"/>
  <c r="E37" i="5"/>
  <c r="V38" i="5"/>
  <c r="E38" i="5"/>
  <c r="X38" i="5" s="1"/>
  <c r="V39" i="5"/>
  <c r="E39" i="5"/>
  <c r="X39" i="5" s="1"/>
  <c r="V40" i="5"/>
  <c r="E40" i="5"/>
  <c r="X40" i="5" s="1"/>
  <c r="V41" i="5"/>
  <c r="E41" i="5"/>
  <c r="V42" i="5"/>
  <c r="E42" i="5"/>
  <c r="V43" i="5"/>
  <c r="E43" i="5"/>
  <c r="X43" i="5" s="1"/>
  <c r="V44" i="5"/>
  <c r="E44" i="5"/>
  <c r="X44" i="5" s="1"/>
  <c r="V45" i="5"/>
  <c r="E45" i="5"/>
  <c r="X45" i="5" s="1"/>
  <c r="V46" i="5"/>
  <c r="E46" i="5"/>
  <c r="X46" i="5" s="1"/>
  <c r="V47" i="5"/>
  <c r="E47" i="5"/>
  <c r="X47" i="5" s="1"/>
  <c r="V48" i="5"/>
  <c r="E48" i="5"/>
  <c r="X48" i="5" s="1"/>
  <c r="V49" i="5"/>
  <c r="E49" i="5"/>
  <c r="V50" i="5"/>
  <c r="E50" i="5"/>
  <c r="X50" i="5" s="1"/>
  <c r="V51" i="5"/>
  <c r="E51" i="5"/>
  <c r="X51" i="5" s="1"/>
  <c r="V52" i="5"/>
  <c r="E52" i="5"/>
  <c r="X52" i="5" s="1"/>
  <c r="V53" i="5"/>
  <c r="E53" i="5"/>
  <c r="V54" i="5"/>
  <c r="E54" i="5"/>
  <c r="X54" i="5" s="1"/>
  <c r="V55" i="5"/>
  <c r="E55" i="5"/>
  <c r="X55" i="5" s="1"/>
  <c r="V56" i="5"/>
  <c r="E56" i="5"/>
  <c r="X56" i="5" s="1"/>
  <c r="V57" i="5"/>
  <c r="E57" i="5"/>
  <c r="V58" i="5"/>
  <c r="E58" i="5"/>
  <c r="X58" i="5" s="1"/>
  <c r="V59" i="5"/>
  <c r="E59" i="5"/>
  <c r="X59" i="5" s="1"/>
  <c r="V60" i="5"/>
  <c r="E60" i="5"/>
  <c r="X60" i="5" s="1"/>
  <c r="V61" i="5"/>
  <c r="E61" i="5"/>
  <c r="X61" i="5" s="1"/>
  <c r="V62" i="5"/>
  <c r="E62" i="5"/>
  <c r="V63" i="5"/>
  <c r="E63" i="5"/>
  <c r="X63" i="5" s="1"/>
  <c r="V64" i="5"/>
  <c r="E64" i="5"/>
  <c r="X64" i="5" s="1"/>
  <c r="V65" i="5"/>
  <c r="E65" i="5"/>
  <c r="V66" i="5"/>
  <c r="E66" i="5"/>
  <c r="X66" i="5" s="1"/>
  <c r="V67" i="5"/>
  <c r="E67" i="5"/>
  <c r="V68" i="5"/>
  <c r="E68" i="5"/>
  <c r="X68" i="5" s="1"/>
  <c r="V69" i="5"/>
  <c r="E69" i="5"/>
  <c r="V70" i="5"/>
  <c r="E70" i="5"/>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V82" i="5"/>
  <c r="E82" i="5"/>
  <c r="X82" i="5" s="1"/>
  <c r="V83" i="5"/>
  <c r="E83" i="5"/>
  <c r="X83" i="5" s="1"/>
  <c r="V84" i="5"/>
  <c r="E84" i="5"/>
  <c r="X84" i="5" s="1"/>
  <c r="V85" i="5"/>
  <c r="E85" i="5"/>
  <c r="V86" i="5"/>
  <c r="E86" i="5"/>
  <c r="X86" i="5" s="1"/>
  <c r="V87" i="5"/>
  <c r="E87" i="5"/>
  <c r="X87" i="5" s="1"/>
  <c r="V88" i="5"/>
  <c r="E88" i="5"/>
  <c r="X88" i="5" s="1"/>
  <c r="V89" i="5"/>
  <c r="E89" i="5"/>
  <c r="X89" i="5" s="1"/>
  <c r="V90" i="5"/>
  <c r="E90" i="5"/>
  <c r="V91" i="5"/>
  <c r="E91" i="5"/>
  <c r="X91" i="5" s="1"/>
  <c r="V92" i="5"/>
  <c r="E92" i="5"/>
  <c r="X92" i="5" s="1"/>
  <c r="V93" i="5"/>
  <c r="E93" i="5"/>
  <c r="X93" i="5" s="1"/>
  <c r="V94" i="5"/>
  <c r="E94" i="5"/>
  <c r="X94" i="5" s="1"/>
  <c r="V95" i="5"/>
  <c r="E95" i="5"/>
  <c r="X95" i="5" s="1"/>
  <c r="V96" i="5"/>
  <c r="E96" i="5"/>
  <c r="X96" i="5" s="1"/>
  <c r="V97" i="5"/>
  <c r="E97" i="5"/>
  <c r="V98" i="5"/>
  <c r="E98" i="5"/>
  <c r="X98" i="5" s="1"/>
  <c r="V99" i="5"/>
  <c r="E99" i="5"/>
  <c r="X99" i="5" s="1"/>
  <c r="V100" i="5"/>
  <c r="E100" i="5"/>
  <c r="X100" i="5" s="1"/>
  <c r="V101" i="5"/>
  <c r="E101" i="5"/>
  <c r="V102" i="5"/>
  <c r="E102" i="5"/>
  <c r="X102" i="5" s="1"/>
  <c r="V103" i="5"/>
  <c r="E103" i="5"/>
  <c r="X103" i="5" s="1"/>
  <c r="V104" i="5"/>
  <c r="E104" i="5"/>
  <c r="X104" i="5" s="1"/>
  <c r="V105" i="5"/>
  <c r="E105" i="5"/>
  <c r="X105" i="5" s="1"/>
  <c r="V106" i="5"/>
  <c r="E106" i="5"/>
  <c r="X106" i="5" s="1"/>
  <c r="V107" i="5"/>
  <c r="E107" i="5"/>
  <c r="V108" i="5"/>
  <c r="E108" i="5"/>
  <c r="X108" i="5" s="1"/>
  <c r="V109" i="5"/>
  <c r="E109" i="5"/>
  <c r="V110" i="5"/>
  <c r="E110" i="5"/>
  <c r="X110" i="5" s="1"/>
  <c r="V111" i="5"/>
  <c r="E111" i="5"/>
  <c r="X111" i="5" s="1"/>
  <c r="V112" i="5"/>
  <c r="E112" i="5"/>
  <c r="X112" i="5" s="1"/>
  <c r="V113" i="5"/>
  <c r="E113" i="5"/>
  <c r="V114" i="5"/>
  <c r="E114" i="5"/>
  <c r="X114" i="5" s="1"/>
  <c r="V115" i="5"/>
  <c r="E115" i="5"/>
  <c r="X115" i="5" s="1"/>
  <c r="V116" i="5"/>
  <c r="E116" i="5"/>
  <c r="X116" i="5" s="1"/>
  <c r="V117" i="5"/>
  <c r="E117" i="5"/>
  <c r="V118" i="5"/>
  <c r="E118" i="5"/>
  <c r="X118" i="5" s="1"/>
  <c r="V119" i="5"/>
  <c r="E119" i="5"/>
  <c r="X119" i="5" s="1"/>
  <c r="V120" i="5"/>
  <c r="E120" i="5"/>
  <c r="X120" i="5" s="1"/>
  <c r="V121" i="5"/>
  <c r="E121" i="5"/>
  <c r="X121" i="5" s="1"/>
  <c r="V122" i="5"/>
  <c r="E122" i="5"/>
  <c r="X122" i="5" s="1"/>
  <c r="V123" i="5"/>
  <c r="E123" i="5"/>
  <c r="X123" i="5" s="1"/>
  <c r="V124" i="5"/>
  <c r="E124" i="5"/>
  <c r="X124" i="5" s="1"/>
  <c r="V125" i="5"/>
  <c r="E125" i="5"/>
  <c r="V126" i="5"/>
  <c r="E126" i="5"/>
  <c r="X126" i="5" s="1"/>
  <c r="V127" i="5"/>
  <c r="E127" i="5"/>
  <c r="X127" i="5" s="1"/>
  <c r="V128" i="5"/>
  <c r="E128" i="5"/>
  <c r="X128" i="5" s="1"/>
  <c r="V129" i="5"/>
  <c r="E129" i="5"/>
  <c r="V130" i="5"/>
  <c r="E130" i="5"/>
  <c r="X130" i="5" s="1"/>
  <c r="V131" i="5"/>
  <c r="E131" i="5"/>
  <c r="X131" i="5" s="1"/>
  <c r="V132" i="5"/>
  <c r="E132" i="5"/>
  <c r="X132" i="5" s="1"/>
  <c r="V133" i="5"/>
  <c r="E133" i="5"/>
  <c r="V134" i="5"/>
  <c r="E134" i="5"/>
  <c r="X134" i="5" s="1"/>
  <c r="V135" i="5"/>
  <c r="E135" i="5"/>
  <c r="X135" i="5" s="1"/>
  <c r="V136" i="5"/>
  <c r="E136" i="5"/>
  <c r="X136" i="5" s="1"/>
  <c r="V137" i="5"/>
  <c r="E137" i="5"/>
  <c r="X137" i="5" s="1"/>
  <c r="V138" i="5"/>
  <c r="E138" i="5"/>
  <c r="V139" i="5"/>
  <c r="E139" i="5"/>
  <c r="V140" i="5"/>
  <c r="E140" i="5"/>
  <c r="X140" i="5" s="1"/>
  <c r="V141" i="5"/>
  <c r="E141" i="5"/>
  <c r="V142" i="5"/>
  <c r="E142" i="5"/>
  <c r="X142" i="5" s="1"/>
  <c r="V143" i="5"/>
  <c r="E143" i="5"/>
  <c r="X143" i="5" s="1"/>
  <c r="V144" i="5"/>
  <c r="E144" i="5"/>
  <c r="X144" i="5" s="1"/>
  <c r="V145" i="5"/>
  <c r="E145" i="5"/>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V155" i="5"/>
  <c r="E155" i="5"/>
  <c r="X155" i="5" s="1"/>
  <c r="V156" i="5"/>
  <c r="E156" i="5"/>
  <c r="X156" i="5" s="1"/>
  <c r="V157" i="5"/>
  <c r="E157" i="5"/>
  <c r="V158" i="5"/>
  <c r="E158" i="5"/>
  <c r="X158" i="5" s="1"/>
  <c r="V159" i="5"/>
  <c r="E159" i="5"/>
  <c r="X159" i="5" s="1"/>
  <c r="V160" i="5"/>
  <c r="E160" i="5"/>
  <c r="X160" i="5" s="1"/>
  <c r="V161" i="5"/>
  <c r="E161" i="5"/>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V172" i="5"/>
  <c r="E172" i="5"/>
  <c r="X172" i="5" s="1"/>
  <c r="V173" i="5"/>
  <c r="E173" i="5"/>
  <c r="V174" i="5"/>
  <c r="E174" i="5"/>
  <c r="X174" i="5" s="1"/>
  <c r="V175" i="5"/>
  <c r="E175" i="5"/>
  <c r="X175" i="5" s="1"/>
  <c r="V176" i="5"/>
  <c r="E176" i="5"/>
  <c r="X176" i="5" s="1"/>
  <c r="V177" i="5"/>
  <c r="E177" i="5"/>
  <c r="V178" i="5"/>
  <c r="E178" i="5"/>
  <c r="X178" i="5" s="1"/>
  <c r="V179" i="5"/>
  <c r="E179" i="5"/>
  <c r="X179" i="5" s="1"/>
  <c r="V180" i="5"/>
  <c r="E180" i="5"/>
  <c r="X180" i="5" s="1"/>
  <c r="V181" i="5"/>
  <c r="E181" i="5"/>
  <c r="X181" i="5" s="1"/>
  <c r="V182" i="5"/>
  <c r="E182" i="5"/>
  <c r="X182" i="5" s="1"/>
  <c r="V183" i="5"/>
  <c r="E183" i="5"/>
  <c r="X183" i="5" s="1"/>
  <c r="V184" i="5"/>
  <c r="E184" i="5"/>
  <c r="X184" i="5" s="1"/>
  <c r="V185" i="5"/>
  <c r="E185" i="5"/>
  <c r="V186" i="5"/>
  <c r="E186" i="5"/>
  <c r="X186" i="5" s="1"/>
  <c r="V187" i="5"/>
  <c r="E187" i="5"/>
  <c r="X187" i="5" s="1"/>
  <c r="V188" i="5"/>
  <c r="E188" i="5"/>
  <c r="X188" i="5" s="1"/>
  <c r="V189" i="5"/>
  <c r="E189" i="5"/>
  <c r="V190" i="5"/>
  <c r="E190" i="5"/>
  <c r="X190" i="5" s="1"/>
  <c r="V191" i="5"/>
  <c r="E191" i="5"/>
  <c r="X191" i="5" s="1"/>
  <c r="V192" i="5"/>
  <c r="E192" i="5"/>
  <c r="X192" i="5" s="1"/>
  <c r="V193" i="5"/>
  <c r="E193" i="5"/>
  <c r="V194" i="5"/>
  <c r="E194" i="5"/>
  <c r="X194" i="5" s="1"/>
  <c r="V195" i="5"/>
  <c r="E195" i="5"/>
  <c r="X195" i="5" s="1"/>
  <c r="V196" i="5"/>
  <c r="E196" i="5"/>
  <c r="X196" i="5" s="1"/>
  <c r="V197" i="5"/>
  <c r="E197" i="5"/>
  <c r="X197" i="5" s="1"/>
  <c r="V198" i="5"/>
  <c r="E198" i="5"/>
  <c r="X198" i="5" s="1"/>
  <c r="V199" i="5"/>
  <c r="E199" i="5"/>
  <c r="X199" i="5" s="1"/>
  <c r="V200" i="5"/>
  <c r="E200" i="5"/>
  <c r="X200" i="5" s="1"/>
  <c r="V201" i="5"/>
  <c r="E201" i="5"/>
  <c r="V202" i="5"/>
  <c r="E202" i="5"/>
  <c r="X202" i="5" s="1"/>
  <c r="V203" i="5"/>
  <c r="E203" i="5"/>
  <c r="V204" i="5"/>
  <c r="E204" i="5"/>
  <c r="X204" i="5" s="1"/>
  <c r="V205" i="5"/>
  <c r="E205" i="5"/>
  <c r="V206" i="5"/>
  <c r="E206" i="5"/>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V218" i="5"/>
  <c r="E218" i="5"/>
  <c r="X218" i="5" s="1"/>
  <c r="V219" i="5"/>
  <c r="E219" i="5"/>
  <c r="X219" i="5" s="1"/>
  <c r="V220" i="5"/>
  <c r="E220" i="5"/>
  <c r="X220" i="5" s="1"/>
  <c r="V221" i="5"/>
  <c r="E221" i="5"/>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V234" i="5"/>
  <c r="E234" i="5"/>
  <c r="X234" i="5" s="1"/>
  <c r="V235" i="5"/>
  <c r="E235" i="5"/>
  <c r="V236" i="5"/>
  <c r="E236" i="5"/>
  <c r="X236" i="5" s="1"/>
  <c r="V237" i="5"/>
  <c r="E237" i="5"/>
  <c r="V238" i="5"/>
  <c r="E238" i="5"/>
  <c r="X238" i="5" s="1"/>
  <c r="V239" i="5"/>
  <c r="E239" i="5"/>
  <c r="X239" i="5" s="1"/>
  <c r="V240" i="5"/>
  <c r="E240" i="5"/>
  <c r="X240" i="5" s="1"/>
  <c r="V241" i="5"/>
  <c r="E241" i="5"/>
  <c r="X241" i="5" s="1"/>
  <c r="V242" i="5"/>
  <c r="E242" i="5"/>
  <c r="X242" i="5" s="1"/>
  <c r="V243" i="5"/>
  <c r="E243" i="5"/>
  <c r="X243" i="5" s="1"/>
  <c r="V244" i="5"/>
  <c r="E244" i="5"/>
  <c r="X244" i="5" s="1"/>
  <c r="V245" i="5"/>
  <c r="E245" i="5"/>
  <c r="V246" i="5"/>
  <c r="E246" i="5"/>
  <c r="X246" i="5" s="1"/>
  <c r="V247" i="5"/>
  <c r="E247" i="5"/>
  <c r="X247" i="5" s="1"/>
  <c r="V248" i="5"/>
  <c r="E248" i="5"/>
  <c r="X248" i="5" s="1"/>
  <c r="V249" i="5"/>
  <c r="E249" i="5"/>
  <c r="V250" i="5"/>
  <c r="E250" i="5"/>
  <c r="X250" i="5" s="1"/>
  <c r="V251" i="5"/>
  <c r="E251" i="5"/>
  <c r="X251" i="5" s="1"/>
  <c r="V252" i="5"/>
  <c r="E252" i="5"/>
  <c r="X252" i="5" s="1"/>
  <c r="V253" i="5"/>
  <c r="E253" i="5"/>
  <c r="V254" i="5"/>
  <c r="E254" i="5"/>
  <c r="X254" i="5" s="1"/>
  <c r="V255" i="5"/>
  <c r="E255" i="5"/>
  <c r="X255" i="5" s="1"/>
  <c r="V256" i="5"/>
  <c r="E256" i="5"/>
  <c r="X256" i="5" s="1"/>
  <c r="V257" i="5"/>
  <c r="E257" i="5"/>
  <c r="X257" i="5" s="1"/>
  <c r="V258" i="5"/>
  <c r="E258" i="5"/>
  <c r="V259" i="5"/>
  <c r="E259" i="5"/>
  <c r="X259" i="5" s="1"/>
  <c r="V260" i="5"/>
  <c r="E260" i="5"/>
  <c r="X260" i="5" s="1"/>
  <c r="V261" i="5"/>
  <c r="E261" i="5"/>
  <c r="V262" i="5"/>
  <c r="E262" i="5"/>
  <c r="V263" i="5"/>
  <c r="E263" i="5"/>
  <c r="X263" i="5" s="1"/>
  <c r="V264" i="5"/>
  <c r="E264" i="5"/>
  <c r="X264" i="5" s="1"/>
  <c r="V265" i="5"/>
  <c r="E265" i="5"/>
  <c r="V266" i="5"/>
  <c r="E266" i="5"/>
  <c r="V267" i="5"/>
  <c r="E267" i="5"/>
  <c r="V268" i="5"/>
  <c r="E268" i="5"/>
  <c r="X268" i="5" s="1"/>
  <c r="V269" i="5"/>
  <c r="E269" i="5"/>
  <c r="X269" i="5" s="1"/>
  <c r="V270" i="5"/>
  <c r="E270" i="5"/>
  <c r="V271" i="5"/>
  <c r="E271" i="5"/>
  <c r="X271" i="5" s="1"/>
  <c r="V272" i="5"/>
  <c r="E272" i="5"/>
  <c r="X272" i="5" s="1"/>
  <c r="V273" i="5"/>
  <c r="E273" i="5"/>
  <c r="X273" i="5" s="1"/>
  <c r="V274" i="5"/>
  <c r="E274" i="5"/>
  <c r="X274" i="5" s="1"/>
  <c r="V275" i="5"/>
  <c r="E275" i="5"/>
  <c r="X275" i="5" s="1"/>
  <c r="V276" i="5"/>
  <c r="E276" i="5"/>
  <c r="X276" i="5" s="1"/>
  <c r="V277" i="5"/>
  <c r="E277" i="5"/>
  <c r="V278" i="5"/>
  <c r="E278" i="5"/>
  <c r="X278" i="5" s="1"/>
  <c r="V279" i="5"/>
  <c r="E279" i="5"/>
  <c r="X279" i="5" s="1"/>
  <c r="V280" i="5"/>
  <c r="E280" i="5"/>
  <c r="X280" i="5" s="1"/>
  <c r="V281" i="5"/>
  <c r="E281" i="5"/>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V294" i="5"/>
  <c r="E294" i="5"/>
  <c r="X294" i="5" s="1"/>
  <c r="V295" i="5"/>
  <c r="E295" i="5"/>
  <c r="X295" i="5" s="1"/>
  <c r="V296" i="5"/>
  <c r="E296" i="5"/>
  <c r="X296" i="5" s="1"/>
  <c r="V297" i="5"/>
  <c r="E297" i="5"/>
  <c r="V298" i="5"/>
  <c r="E298" i="5"/>
  <c r="X298" i="5" s="1"/>
  <c r="V299" i="5"/>
  <c r="E299" i="5"/>
  <c r="V300" i="5"/>
  <c r="E300" i="5"/>
  <c r="X300" i="5" s="1"/>
  <c r="V301" i="5"/>
  <c r="E301" i="5"/>
  <c r="X301" i="5" s="1"/>
  <c r="V302" i="5"/>
  <c r="E302" i="5"/>
  <c r="X302" i="5" s="1"/>
  <c r="V303" i="5"/>
  <c r="E303" i="5"/>
  <c r="X303" i="5" s="1"/>
  <c r="V304" i="5"/>
  <c r="E304" i="5"/>
  <c r="X304" i="5" s="1"/>
  <c r="V305" i="5"/>
  <c r="E305" i="5"/>
  <c r="V306" i="5"/>
  <c r="E306" i="5"/>
  <c r="X306" i="5" s="1"/>
  <c r="V307" i="5"/>
  <c r="E307" i="5"/>
  <c r="X307" i="5" s="1"/>
  <c r="V308" i="5"/>
  <c r="E308" i="5"/>
  <c r="X308" i="5" s="1"/>
  <c r="V309" i="5"/>
  <c r="E309" i="5"/>
  <c r="V310" i="5"/>
  <c r="E310" i="5"/>
  <c r="X310" i="5" s="1"/>
  <c r="V311" i="5"/>
  <c r="E311" i="5"/>
  <c r="X311" i="5" s="1"/>
  <c r="V312" i="5"/>
  <c r="E312" i="5"/>
  <c r="X312" i="5" s="1"/>
  <c r="V313" i="5"/>
  <c r="E313" i="5"/>
  <c r="V314" i="5"/>
  <c r="E314" i="5"/>
  <c r="X314" i="5" s="1"/>
  <c r="V315" i="5"/>
  <c r="E315" i="5"/>
  <c r="X315" i="5" s="1"/>
  <c r="V316" i="5"/>
  <c r="E316" i="5"/>
  <c r="X316" i="5" s="1"/>
  <c r="V317" i="5"/>
  <c r="E317" i="5"/>
  <c r="X317" i="5" s="1"/>
  <c r="V318" i="5"/>
  <c r="E318" i="5"/>
  <c r="X318" i="5" s="1"/>
  <c r="V319" i="5"/>
  <c r="E319" i="5"/>
  <c r="X319" i="5" s="1"/>
  <c r="V320" i="5"/>
  <c r="E320" i="5"/>
  <c r="X320" i="5" s="1"/>
  <c r="V321" i="5"/>
  <c r="E321" i="5"/>
  <c r="V322" i="5"/>
  <c r="E322" i="5"/>
  <c r="X322" i="5" s="1"/>
  <c r="V323" i="5"/>
  <c r="E323" i="5"/>
  <c r="X323" i="5" s="1"/>
  <c r="V324" i="5"/>
  <c r="E324" i="5"/>
  <c r="X324" i="5" s="1"/>
  <c r="V325" i="5"/>
  <c r="E325" i="5"/>
  <c r="V326" i="5"/>
  <c r="E326" i="5"/>
  <c r="X326" i="5" s="1"/>
  <c r="V327" i="5"/>
  <c r="E327" i="5"/>
  <c r="X327" i="5" s="1"/>
  <c r="V328" i="5"/>
  <c r="E328" i="5"/>
  <c r="X328" i="5" s="1"/>
  <c r="V329" i="5"/>
  <c r="E329" i="5"/>
  <c r="V330" i="5"/>
  <c r="E330" i="5"/>
  <c r="X330" i="5" s="1"/>
  <c r="V331" i="5"/>
  <c r="E331" i="5"/>
  <c r="V332" i="5"/>
  <c r="E332" i="5"/>
  <c r="X332" i="5" s="1"/>
  <c r="V333" i="5"/>
  <c r="E333" i="5"/>
  <c r="X333" i="5" s="1"/>
  <c r="V334" i="5"/>
  <c r="E334" i="5"/>
  <c r="X334" i="5" s="1"/>
  <c r="V335" i="5"/>
  <c r="E335" i="5"/>
  <c r="X335" i="5" s="1"/>
  <c r="V336" i="5"/>
  <c r="E336" i="5"/>
  <c r="X336" i="5" s="1"/>
  <c r="V337" i="5"/>
  <c r="E337" i="5"/>
  <c r="V338" i="5"/>
  <c r="E338" i="5"/>
  <c r="X338" i="5" s="1"/>
  <c r="V339" i="5"/>
  <c r="E339" i="5"/>
  <c r="X339" i="5" s="1"/>
  <c r="V340" i="5"/>
  <c r="E340" i="5"/>
  <c r="X340" i="5" s="1"/>
  <c r="V341" i="5"/>
  <c r="E341" i="5"/>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V354" i="5"/>
  <c r="E354" i="5"/>
  <c r="X354" i="5" s="1"/>
  <c r="V355" i="5"/>
  <c r="E355" i="5"/>
  <c r="X355" i="5" s="1"/>
  <c r="V356" i="5"/>
  <c r="E356" i="5"/>
  <c r="X356" i="5" s="1"/>
  <c r="V357" i="5"/>
  <c r="E357" i="5"/>
  <c r="V358" i="5"/>
  <c r="E358" i="5"/>
  <c r="X358" i="5" s="1"/>
  <c r="V359" i="5"/>
  <c r="E359" i="5"/>
  <c r="X359" i="5" s="1"/>
  <c r="V360" i="5"/>
  <c r="E360" i="5"/>
  <c r="X360" i="5" s="1"/>
  <c r="V361" i="5"/>
  <c r="E361" i="5"/>
  <c r="X361" i="5" s="1"/>
  <c r="V362" i="5"/>
  <c r="E362" i="5"/>
  <c r="X362" i="5" s="1"/>
  <c r="V363" i="5"/>
  <c r="E363" i="5"/>
  <c r="V364" i="5"/>
  <c r="E364" i="5"/>
  <c r="X364" i="5" s="1"/>
  <c r="V365" i="5"/>
  <c r="E365" i="5"/>
  <c r="V366" i="5"/>
  <c r="E366" i="5"/>
  <c r="V367" i="5"/>
  <c r="E367" i="5"/>
  <c r="X367" i="5" s="1"/>
  <c r="V368" i="5"/>
  <c r="E368" i="5"/>
  <c r="X368" i="5" s="1"/>
  <c r="V369" i="5"/>
  <c r="E369" i="5"/>
  <c r="V370" i="5"/>
  <c r="E370" i="5"/>
  <c r="V371" i="5"/>
  <c r="E371" i="5"/>
  <c r="X371" i="5" s="1"/>
  <c r="V372" i="5"/>
  <c r="E372" i="5"/>
  <c r="X372" i="5" s="1"/>
  <c r="V373" i="5"/>
  <c r="E373" i="5"/>
  <c r="V374" i="5"/>
  <c r="E374" i="5"/>
  <c r="V375" i="5"/>
  <c r="E375" i="5"/>
  <c r="X375" i="5" s="1"/>
  <c r="V376" i="5"/>
  <c r="E376" i="5"/>
  <c r="X376" i="5" s="1"/>
  <c r="V377" i="5"/>
  <c r="E377" i="5"/>
  <c r="X377" i="5" s="1"/>
  <c r="V378" i="5"/>
  <c r="E378" i="5"/>
  <c r="X378" i="5" s="1"/>
  <c r="V379" i="5"/>
  <c r="E379" i="5"/>
  <c r="X379" i="5" s="1"/>
  <c r="V380" i="5"/>
  <c r="E380" i="5"/>
  <c r="X380" i="5" s="1"/>
  <c r="V381" i="5"/>
  <c r="E381" i="5"/>
  <c r="V382" i="5"/>
  <c r="E382" i="5"/>
  <c r="V383" i="5"/>
  <c r="E383" i="5"/>
  <c r="X383" i="5" s="1"/>
  <c r="V384" i="5"/>
  <c r="E384" i="5"/>
  <c r="X384" i="5" s="1"/>
  <c r="V385" i="5"/>
  <c r="E385" i="5"/>
  <c r="V386" i="5"/>
  <c r="E386" i="5"/>
  <c r="X386" i="5" s="1"/>
  <c r="V387" i="5"/>
  <c r="E387" i="5"/>
  <c r="X387" i="5" s="1"/>
  <c r="V388" i="5"/>
  <c r="E388" i="5"/>
  <c r="X388" i="5" s="1"/>
  <c r="V389" i="5"/>
  <c r="E389" i="5"/>
  <c r="V390" i="5"/>
  <c r="E390" i="5"/>
  <c r="X390" i="5" s="1"/>
  <c r="V391" i="5"/>
  <c r="E391" i="5"/>
  <c r="X391" i="5" s="1"/>
  <c r="V392" i="5"/>
  <c r="E392" i="5"/>
  <c r="X392" i="5" s="1"/>
  <c r="V393" i="5"/>
  <c r="E393" i="5"/>
  <c r="X393" i="5" s="1"/>
  <c r="V394" i="5"/>
  <c r="E394" i="5"/>
  <c r="X394" i="5" s="1"/>
  <c r="V395" i="5"/>
  <c r="E395" i="5"/>
  <c r="V396" i="5"/>
  <c r="E396" i="5"/>
  <c r="X396" i="5" s="1"/>
  <c r="V397" i="5"/>
  <c r="E397" i="5"/>
  <c r="V398" i="5"/>
  <c r="E398" i="5"/>
  <c r="X398" i="5" s="1"/>
  <c r="V399" i="5"/>
  <c r="E399" i="5"/>
  <c r="X399" i="5" s="1"/>
  <c r="V400" i="5"/>
  <c r="E400" i="5"/>
  <c r="X400" i="5" s="1"/>
  <c r="V401" i="5"/>
  <c r="E401" i="5"/>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V414" i="5"/>
  <c r="E414" i="5"/>
  <c r="X414" i="5" s="1"/>
  <c r="V415" i="5"/>
  <c r="E415" i="5"/>
  <c r="X415" i="5" s="1"/>
  <c r="V416" i="5"/>
  <c r="E416" i="5"/>
  <c r="X416" i="5" s="1"/>
  <c r="V417" i="5"/>
  <c r="E417" i="5"/>
  <c r="V418" i="5"/>
  <c r="E418" i="5"/>
  <c r="X418" i="5" s="1"/>
  <c r="V419" i="5"/>
  <c r="E419" i="5"/>
  <c r="X419" i="5" s="1"/>
  <c r="V420" i="5"/>
  <c r="E420" i="5"/>
  <c r="X420" i="5" s="1"/>
  <c r="V421" i="5"/>
  <c r="E421" i="5"/>
  <c r="X421" i="5" s="1"/>
  <c r="V422" i="5"/>
  <c r="E422" i="5"/>
  <c r="V423" i="5"/>
  <c r="E423" i="5"/>
  <c r="X423" i="5" s="1"/>
  <c r="V424" i="5"/>
  <c r="E424" i="5"/>
  <c r="X424" i="5" s="1"/>
  <c r="V425" i="5"/>
  <c r="E425" i="5"/>
  <c r="X425" i="5" s="1"/>
  <c r="V426" i="5"/>
  <c r="E426" i="5"/>
  <c r="X426" i="5" s="1"/>
  <c r="V427" i="5"/>
  <c r="E427" i="5"/>
  <c r="V428" i="5"/>
  <c r="E428" i="5"/>
  <c r="X428" i="5" s="1"/>
  <c r="V429" i="5"/>
  <c r="E429" i="5"/>
  <c r="V430" i="5"/>
  <c r="E430" i="5"/>
  <c r="X430" i="5" s="1"/>
  <c r="V431" i="5"/>
  <c r="E431" i="5"/>
  <c r="X431" i="5" s="1"/>
  <c r="V432" i="5"/>
  <c r="E432" i="5"/>
  <c r="X432" i="5" s="1"/>
  <c r="V433" i="5"/>
  <c r="E433" i="5"/>
  <c r="V434" i="5"/>
  <c r="E434" i="5"/>
  <c r="X434" i="5" s="1"/>
  <c r="V435" i="5"/>
  <c r="E435" i="5"/>
  <c r="X435" i="5" s="1"/>
  <c r="V436" i="5"/>
  <c r="E436" i="5"/>
  <c r="X436" i="5" s="1"/>
  <c r="V437" i="5"/>
  <c r="E437" i="5"/>
  <c r="X437" i="5" s="1"/>
  <c r="V438" i="5"/>
  <c r="E438" i="5"/>
  <c r="V439" i="5"/>
  <c r="E439" i="5"/>
  <c r="X439" i="5" s="1"/>
  <c r="V440" i="5"/>
  <c r="E440" i="5"/>
  <c r="X440" i="5" s="1"/>
  <c r="V441" i="5"/>
  <c r="E441" i="5"/>
  <c r="V442" i="5"/>
  <c r="E442" i="5"/>
  <c r="X442" i="5" s="1"/>
  <c r="V443" i="5"/>
  <c r="E443" i="5"/>
  <c r="X443" i="5" s="1"/>
  <c r="V444" i="5"/>
  <c r="E444" i="5"/>
  <c r="X444" i="5" s="1"/>
  <c r="V445" i="5"/>
  <c r="E445" i="5"/>
  <c r="V446" i="5"/>
  <c r="E446" i="5"/>
  <c r="X446" i="5" s="1"/>
  <c r="V447" i="5"/>
  <c r="E447" i="5"/>
  <c r="X447" i="5" s="1"/>
  <c r="V448" i="5"/>
  <c r="E448" i="5"/>
  <c r="X448" i="5" s="1"/>
  <c r="V449" i="5"/>
  <c r="E449" i="5"/>
  <c r="V450" i="5"/>
  <c r="E450" i="5"/>
  <c r="X450" i="5" s="1"/>
  <c r="V451" i="5"/>
  <c r="E451" i="5"/>
  <c r="X451" i="5" s="1"/>
  <c r="V452" i="5"/>
  <c r="E452" i="5"/>
  <c r="X452" i="5" s="1"/>
  <c r="V453" i="5"/>
  <c r="E453" i="5"/>
  <c r="X453" i="5" s="1"/>
  <c r="V454" i="5"/>
  <c r="E454" i="5"/>
  <c r="X454" i="5" s="1"/>
  <c r="V455" i="5"/>
  <c r="E455" i="5"/>
  <c r="X455" i="5" s="1"/>
  <c r="V456" i="5"/>
  <c r="E456" i="5"/>
  <c r="X456" i="5" s="1"/>
  <c r="V457" i="5"/>
  <c r="E457" i="5"/>
  <c r="V458" i="5"/>
  <c r="E458" i="5"/>
  <c r="X458" i="5" s="1"/>
  <c r="V459" i="5"/>
  <c r="E459" i="5"/>
  <c r="V460" i="5"/>
  <c r="E460" i="5"/>
  <c r="X460" i="5" s="1"/>
  <c r="V461" i="5"/>
  <c r="E461" i="5"/>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V474" i="5"/>
  <c r="E474" i="5"/>
  <c r="X474" i="5" s="1"/>
  <c r="V475" i="5"/>
  <c r="E475" i="5"/>
  <c r="X475" i="5" s="1"/>
  <c r="V476" i="5"/>
  <c r="E476" i="5"/>
  <c r="X476" i="5" s="1"/>
  <c r="V477" i="5"/>
  <c r="E477" i="5"/>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V487" i="5"/>
  <c r="E487" i="5"/>
  <c r="X487" i="5" s="1"/>
  <c r="V488" i="5"/>
  <c r="E488" i="5"/>
  <c r="X488" i="5" s="1"/>
  <c r="V489" i="5"/>
  <c r="E489" i="5"/>
  <c r="V490" i="5"/>
  <c r="E490" i="5"/>
  <c r="X490" i="5" s="1"/>
  <c r="V491" i="5"/>
  <c r="E491" i="5"/>
  <c r="V492" i="5"/>
  <c r="E492" i="5"/>
  <c r="X492" i="5" s="1"/>
  <c r="V493" i="5"/>
  <c r="E493" i="5"/>
  <c r="V494" i="5"/>
  <c r="E494" i="5"/>
  <c r="V495" i="5"/>
  <c r="E495" i="5"/>
  <c r="X495" i="5" s="1"/>
  <c r="V496" i="5"/>
  <c r="E496" i="5"/>
  <c r="X496" i="5" s="1"/>
  <c r="V497" i="5"/>
  <c r="E497" i="5"/>
  <c r="X497" i="5" s="1"/>
  <c r="V498" i="5"/>
  <c r="E498" i="5"/>
  <c r="X498" i="5" s="1"/>
  <c r="V499" i="5"/>
  <c r="E499" i="5"/>
  <c r="X499" i="5" s="1"/>
  <c r="V500" i="5"/>
  <c r="E500" i="5"/>
  <c r="X500" i="5" s="1"/>
  <c r="V501" i="5"/>
  <c r="E501" i="5"/>
  <c r="V502" i="5"/>
  <c r="E502" i="5"/>
  <c r="V503" i="5"/>
  <c r="E503" i="5"/>
  <c r="X503" i="5" s="1"/>
  <c r="V504" i="5"/>
  <c r="E504" i="5"/>
  <c r="X504" i="5" s="1"/>
  <c r="V505" i="5"/>
  <c r="E505" i="5"/>
  <c r="V506" i="5"/>
  <c r="E506" i="5"/>
  <c r="X506" i="5" s="1"/>
  <c r="V507" i="5"/>
  <c r="E507" i="5"/>
  <c r="X507" i="5" s="1"/>
  <c r="V508" i="5"/>
  <c r="E508" i="5"/>
  <c r="X508" i="5" s="1"/>
  <c r="V509" i="5"/>
  <c r="E509" i="5"/>
  <c r="V510" i="5"/>
  <c r="E510" i="5"/>
  <c r="X510" i="5" s="1"/>
  <c r="V511" i="5"/>
  <c r="E511" i="5"/>
  <c r="X511" i="5" s="1"/>
  <c r="V512" i="5"/>
  <c r="E512" i="5"/>
  <c r="X512" i="5" s="1"/>
  <c r="V513" i="5"/>
  <c r="E513" i="5"/>
  <c r="X513" i="5" s="1"/>
  <c r="V514" i="5"/>
  <c r="E514" i="5"/>
  <c r="X514" i="5" s="1"/>
  <c r="V515" i="5"/>
  <c r="E515" i="5"/>
  <c r="X515" i="5" s="1"/>
  <c r="V516" i="5"/>
  <c r="E516" i="5"/>
  <c r="X516" i="5" s="1"/>
  <c r="V517" i="5"/>
  <c r="E517" i="5"/>
  <c r="V518" i="5"/>
  <c r="E518" i="5"/>
  <c r="X518" i="5" s="1"/>
  <c r="V519" i="5"/>
  <c r="E519" i="5"/>
  <c r="X519" i="5" s="1"/>
  <c r="V520" i="5"/>
  <c r="E520" i="5"/>
  <c r="X520" i="5" s="1"/>
  <c r="V521" i="5"/>
  <c r="E521" i="5"/>
  <c r="V522" i="5"/>
  <c r="E522" i="5"/>
  <c r="X522" i="5" s="1"/>
  <c r="V523" i="5"/>
  <c r="E523" i="5"/>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V534" i="5"/>
  <c r="E534" i="5"/>
  <c r="X534" i="5" s="1"/>
  <c r="V535" i="5"/>
  <c r="E535" i="5"/>
  <c r="X535" i="5" s="1"/>
  <c r="V536" i="5"/>
  <c r="E536" i="5"/>
  <c r="X536" i="5" s="1"/>
  <c r="V537" i="5"/>
  <c r="E537" i="5"/>
  <c r="V538" i="5"/>
  <c r="E538" i="5"/>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V550" i="5"/>
  <c r="E550" i="5"/>
  <c r="X550" i="5" s="1"/>
  <c r="V551" i="5"/>
  <c r="E551" i="5"/>
  <c r="X551" i="5" s="1"/>
  <c r="V552" i="5"/>
  <c r="E552" i="5"/>
  <c r="X552" i="5" s="1"/>
  <c r="V553" i="5"/>
  <c r="E553" i="5"/>
  <c r="V554" i="5"/>
  <c r="E554" i="5"/>
  <c r="X554" i="5" s="1"/>
  <c r="V555" i="5"/>
  <c r="E555" i="5"/>
  <c r="V556" i="5"/>
  <c r="E556" i="5"/>
  <c r="X556" i="5" s="1"/>
  <c r="V557" i="5"/>
  <c r="E557" i="5"/>
  <c r="X557" i="5" s="1"/>
  <c r="V558" i="5"/>
  <c r="E558" i="5"/>
  <c r="V559" i="5"/>
  <c r="E559" i="5"/>
  <c r="X559" i="5" s="1"/>
  <c r="V560" i="5"/>
  <c r="E560" i="5"/>
  <c r="X560" i="5" s="1"/>
  <c r="V561" i="5"/>
  <c r="E561" i="5"/>
  <c r="V562" i="5"/>
  <c r="E562" i="5"/>
  <c r="X562" i="5" s="1"/>
  <c r="V563" i="5"/>
  <c r="E563" i="5"/>
  <c r="X563" i="5" s="1"/>
  <c r="V564" i="5"/>
  <c r="E564" i="5"/>
  <c r="X564" i="5" s="1"/>
  <c r="V565" i="5"/>
  <c r="E565" i="5"/>
  <c r="V566" i="5"/>
  <c r="E566" i="5"/>
  <c r="X566" i="5" s="1"/>
  <c r="V567" i="5"/>
  <c r="E567" i="5"/>
  <c r="X567" i="5" s="1"/>
  <c r="V568" i="5"/>
  <c r="E568" i="5"/>
  <c r="X568" i="5" s="1"/>
  <c r="V569" i="5"/>
  <c r="E569" i="5"/>
  <c r="V570" i="5"/>
  <c r="E570" i="5"/>
  <c r="X570" i="5" s="1"/>
  <c r="V571" i="5"/>
  <c r="E571" i="5"/>
  <c r="X571" i="5" s="1"/>
  <c r="V572" i="5"/>
  <c r="E572" i="5"/>
  <c r="X572" i="5" s="1"/>
  <c r="V573" i="5"/>
  <c r="E573" i="5"/>
  <c r="X573" i="5" s="1"/>
  <c r="V574" i="5"/>
  <c r="E574" i="5"/>
  <c r="X574" i="5" s="1"/>
  <c r="V575" i="5"/>
  <c r="E575" i="5"/>
  <c r="X575" i="5" s="1"/>
  <c r="V576" i="5"/>
  <c r="E576" i="5"/>
  <c r="X576" i="5" s="1"/>
  <c r="V577" i="5"/>
  <c r="E577" i="5"/>
  <c r="V578" i="5"/>
  <c r="E578" i="5"/>
  <c r="X578" i="5" s="1"/>
  <c r="V579" i="5"/>
  <c r="E579" i="5"/>
  <c r="X579" i="5" s="1"/>
  <c r="V580" i="5"/>
  <c r="E580" i="5"/>
  <c r="X580" i="5" s="1"/>
  <c r="V581" i="5"/>
  <c r="E581" i="5"/>
  <c r="V582" i="5"/>
  <c r="E582" i="5"/>
  <c r="X582" i="5" s="1"/>
  <c r="V583" i="5"/>
  <c r="E583" i="5"/>
  <c r="X583" i="5" s="1"/>
  <c r="V584" i="5"/>
  <c r="E584" i="5"/>
  <c r="X584" i="5" s="1"/>
  <c r="V585" i="5"/>
  <c r="E585" i="5"/>
  <c r="V586" i="5"/>
  <c r="E586" i="5"/>
  <c r="X586" i="5" s="1"/>
  <c r="V587" i="5"/>
  <c r="E587" i="5"/>
  <c r="V588" i="5"/>
  <c r="E588" i="5"/>
  <c r="X588" i="5" s="1"/>
  <c r="V589" i="5"/>
  <c r="E589" i="5"/>
  <c r="X589" i="5" s="1"/>
  <c r="V590" i="5"/>
  <c r="E590" i="5"/>
  <c r="X590" i="5" s="1"/>
  <c r="V591" i="5"/>
  <c r="E591" i="5"/>
  <c r="X591" i="5" s="1"/>
  <c r="V592" i="5"/>
  <c r="E592" i="5"/>
  <c r="X592" i="5" s="1"/>
  <c r="V593" i="5"/>
  <c r="E593" i="5"/>
  <c r="V594" i="5"/>
  <c r="E594" i="5"/>
  <c r="X594" i="5" s="1"/>
  <c r="V595" i="5"/>
  <c r="E595" i="5"/>
  <c r="X595" i="5" s="1"/>
  <c r="V596" i="5"/>
  <c r="E596" i="5"/>
  <c r="X596" i="5" s="1"/>
  <c r="V597" i="5"/>
  <c r="E597" i="5"/>
  <c r="V598" i="5"/>
  <c r="E598" i="5"/>
  <c r="X598" i="5" s="1"/>
  <c r="V599" i="5"/>
  <c r="E599" i="5"/>
  <c r="X599" i="5" s="1"/>
  <c r="V600" i="5"/>
  <c r="E600" i="5"/>
  <c r="X600" i="5" s="1"/>
  <c r="V601" i="5"/>
  <c r="E601" i="5"/>
  <c r="X601" i="5" s="1"/>
  <c r="V602" i="5"/>
  <c r="E602" i="5"/>
  <c r="V603" i="5"/>
  <c r="E603" i="5"/>
  <c r="X603" i="5" s="1"/>
  <c r="V604" i="5"/>
  <c r="E604" i="5"/>
  <c r="X604" i="5" s="1"/>
  <c r="V605" i="5"/>
  <c r="E605" i="5"/>
  <c r="X605" i="5" s="1"/>
  <c r="V606" i="5"/>
  <c r="E606" i="5"/>
  <c r="X606" i="5" s="1"/>
  <c r="V607" i="5"/>
  <c r="E607" i="5"/>
  <c r="V608" i="5"/>
  <c r="E608" i="5"/>
  <c r="X608" i="5" s="1"/>
  <c r="V609" i="5"/>
  <c r="E609" i="5"/>
  <c r="V610" i="5"/>
  <c r="E610" i="5"/>
  <c r="X610" i="5" s="1"/>
  <c r="V611" i="5"/>
  <c r="E611" i="5"/>
  <c r="X611" i="5" s="1"/>
  <c r="V612" i="5"/>
  <c r="E612" i="5"/>
  <c r="X612" i="5" s="1"/>
  <c r="V613" i="5"/>
  <c r="E613" i="5"/>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V626" i="5"/>
  <c r="E626" i="5"/>
  <c r="X626" i="5" s="1"/>
  <c r="V627" i="5"/>
  <c r="E627" i="5"/>
  <c r="X627" i="5" s="1"/>
  <c r="V628" i="5"/>
  <c r="E628" i="5"/>
  <c r="X628" i="5" s="1"/>
  <c r="V629" i="5"/>
  <c r="E629" i="5"/>
  <c r="V630" i="5"/>
  <c r="E630" i="5"/>
  <c r="X630" i="5" s="1"/>
  <c r="V631" i="5"/>
  <c r="E631" i="5"/>
  <c r="X631" i="5" s="1"/>
  <c r="V632" i="5"/>
  <c r="E632" i="5"/>
  <c r="X632" i="5" s="1"/>
  <c r="V633" i="5"/>
  <c r="E633" i="5"/>
  <c r="X633" i="5" s="1"/>
  <c r="V634" i="5"/>
  <c r="E634" i="5"/>
  <c r="X634" i="5" s="1"/>
  <c r="V635" i="5"/>
  <c r="E635" i="5"/>
  <c r="X635" i="5" s="1"/>
  <c r="V636" i="5"/>
  <c r="E636" i="5"/>
  <c r="X636" i="5" s="1"/>
  <c r="V637" i="5"/>
  <c r="E637" i="5"/>
  <c r="V638" i="5"/>
  <c r="E638" i="5"/>
  <c r="X638" i="5" s="1"/>
  <c r="V639" i="5"/>
  <c r="E639" i="5"/>
  <c r="X639" i="5" s="1"/>
  <c r="V640" i="5"/>
  <c r="E640" i="5"/>
  <c r="X640" i="5" s="1"/>
  <c r="V641" i="5"/>
  <c r="E641" i="5"/>
  <c r="V642" i="5"/>
  <c r="E642" i="5"/>
  <c r="X642" i="5" s="1"/>
  <c r="V643" i="5"/>
  <c r="E643" i="5"/>
  <c r="X643" i="5" s="1"/>
  <c r="V644" i="5"/>
  <c r="E644" i="5"/>
  <c r="X644" i="5" s="1"/>
  <c r="V645" i="5"/>
  <c r="E645" i="5"/>
  <c r="X645" i="5" s="1"/>
  <c r="V646" i="5"/>
  <c r="E646" i="5"/>
  <c r="V647" i="5"/>
  <c r="E647" i="5"/>
  <c r="X647" i="5" s="1"/>
  <c r="V648" i="5"/>
  <c r="E648" i="5"/>
  <c r="X648" i="5" s="1"/>
  <c r="V649" i="5"/>
  <c r="E649" i="5"/>
  <c r="X649" i="5" s="1"/>
  <c r="V650" i="5"/>
  <c r="E650" i="5"/>
  <c r="X650" i="5" s="1"/>
  <c r="V651" i="5"/>
  <c r="E651" i="5"/>
  <c r="X651" i="5" s="1"/>
  <c r="V652" i="5"/>
  <c r="E652" i="5"/>
  <c r="X652" i="5" s="1"/>
  <c r="V653" i="5"/>
  <c r="E653" i="5"/>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V670" i="5"/>
  <c r="E670" i="5"/>
  <c r="X670" i="5" s="1"/>
  <c r="V671" i="5"/>
  <c r="E671" i="5"/>
  <c r="V672" i="5"/>
  <c r="E672" i="5"/>
  <c r="X672" i="5" s="1"/>
  <c r="V673" i="5"/>
  <c r="E673" i="5"/>
  <c r="V674" i="5"/>
  <c r="E674" i="5"/>
  <c r="X674" i="5" s="1"/>
  <c r="V675" i="5"/>
  <c r="E675" i="5"/>
  <c r="X675" i="5" s="1"/>
  <c r="V676" i="5"/>
  <c r="E676" i="5"/>
  <c r="X676" i="5" s="1"/>
  <c r="V677" i="5"/>
  <c r="E677" i="5"/>
  <c r="X677" i="5" s="1"/>
  <c r="V678" i="5"/>
  <c r="E678" i="5"/>
  <c r="V679" i="5"/>
  <c r="E679" i="5"/>
  <c r="X679" i="5" s="1"/>
  <c r="V680" i="5"/>
  <c r="E680" i="5"/>
  <c r="X680" i="5" s="1"/>
  <c r="V681" i="5"/>
  <c r="E681" i="5"/>
  <c r="V682" i="5"/>
  <c r="E682" i="5"/>
  <c r="V683" i="5"/>
  <c r="E683" i="5"/>
  <c r="X683" i="5" s="1"/>
  <c r="V684" i="5"/>
  <c r="E684" i="5"/>
  <c r="X684" i="5" s="1"/>
  <c r="V685" i="5"/>
  <c r="E685" i="5"/>
  <c r="V686" i="5"/>
  <c r="E686" i="5"/>
  <c r="V687" i="5"/>
  <c r="E687" i="5"/>
  <c r="X687" i="5" s="1"/>
  <c r="V688" i="5"/>
  <c r="E688" i="5"/>
  <c r="X688" i="5" s="1"/>
  <c r="V689" i="5"/>
  <c r="E689" i="5"/>
  <c r="V690" i="5"/>
  <c r="E690" i="5"/>
  <c r="V691" i="5"/>
  <c r="E691" i="5"/>
  <c r="X691" i="5" s="1"/>
  <c r="V692" i="5"/>
  <c r="E692" i="5"/>
  <c r="X692" i="5" s="1"/>
  <c r="V693" i="5"/>
  <c r="E693" i="5"/>
  <c r="X693" i="5" s="1"/>
  <c r="V694" i="5"/>
  <c r="E694" i="5"/>
  <c r="X694" i="5" s="1"/>
  <c r="V695" i="5"/>
  <c r="E695" i="5"/>
  <c r="X695" i="5" s="1"/>
  <c r="V696" i="5"/>
  <c r="E696" i="5"/>
  <c r="X696" i="5" s="1"/>
  <c r="V697" i="5"/>
  <c r="E697" i="5"/>
  <c r="V698" i="5"/>
  <c r="E698" i="5"/>
  <c r="X698" i="5" s="1"/>
  <c r="V699" i="5"/>
  <c r="E699" i="5"/>
  <c r="X699" i="5" s="1"/>
  <c r="V700" i="5"/>
  <c r="E700" i="5"/>
  <c r="X700" i="5" s="1"/>
  <c r="V701" i="5"/>
  <c r="E701" i="5"/>
  <c r="X701" i="5" s="1"/>
  <c r="V702" i="5"/>
  <c r="E702" i="5"/>
  <c r="X702" i="5" s="1"/>
  <c r="V703" i="5"/>
  <c r="E703" i="5"/>
  <c r="X703" i="5" s="1"/>
  <c r="V704" i="5"/>
  <c r="E704" i="5"/>
  <c r="X704" i="5" s="1"/>
  <c r="V705" i="5"/>
  <c r="E705" i="5"/>
  <c r="V706" i="5"/>
  <c r="E706" i="5"/>
  <c r="X706" i="5" s="1"/>
  <c r="V707" i="5"/>
  <c r="E707" i="5"/>
  <c r="X707" i="5" s="1"/>
  <c r="V708" i="5"/>
  <c r="E708" i="5"/>
  <c r="X708" i="5" s="1"/>
  <c r="V709" i="5"/>
  <c r="E709" i="5"/>
  <c r="X709" i="5" s="1"/>
  <c r="V710" i="5"/>
  <c r="E710" i="5"/>
  <c r="X710" i="5" s="1"/>
  <c r="V711" i="5"/>
  <c r="E711" i="5"/>
  <c r="X711" i="5" s="1"/>
  <c r="V712" i="5"/>
  <c r="E712" i="5"/>
  <c r="X712" i="5" s="1"/>
  <c r="V713" i="5"/>
  <c r="E713" i="5"/>
  <c r="V714" i="5"/>
  <c r="E714" i="5"/>
  <c r="X714" i="5" s="1"/>
  <c r="V715" i="5"/>
  <c r="E715" i="5"/>
  <c r="X715" i="5" s="1"/>
  <c r="V716" i="5"/>
  <c r="E716" i="5"/>
  <c r="X716" i="5" s="1"/>
  <c r="V717" i="5"/>
  <c r="E717" i="5"/>
  <c r="V718" i="5"/>
  <c r="E718" i="5"/>
  <c r="X718" i="5" s="1"/>
  <c r="V719" i="5"/>
  <c r="E719" i="5"/>
  <c r="X719" i="5" s="1"/>
  <c r="V720" i="5"/>
  <c r="E720" i="5"/>
  <c r="X720" i="5" s="1"/>
  <c r="V721" i="5"/>
  <c r="E721" i="5"/>
  <c r="X721" i="5" s="1"/>
  <c r="V722" i="5"/>
  <c r="E722" i="5"/>
  <c r="X722" i="5" s="1"/>
  <c r="V723" i="5"/>
  <c r="E723" i="5"/>
  <c r="V724" i="5"/>
  <c r="E724" i="5"/>
  <c r="X724" i="5" s="1"/>
  <c r="V725" i="5"/>
  <c r="E725" i="5"/>
  <c r="X725" i="5" s="1"/>
  <c r="V726" i="5"/>
  <c r="E726" i="5"/>
  <c r="X726" i="5" s="1"/>
  <c r="V727" i="5"/>
  <c r="E727" i="5"/>
  <c r="X727" i="5" s="1"/>
  <c r="V728" i="5"/>
  <c r="E728" i="5"/>
  <c r="X728" i="5" s="1"/>
  <c r="V729" i="5"/>
  <c r="E729" i="5"/>
  <c r="V730" i="5"/>
  <c r="E730" i="5"/>
  <c r="X730" i="5" s="1"/>
  <c r="V731" i="5"/>
  <c r="E731" i="5"/>
  <c r="X731" i="5" s="1"/>
  <c r="V732" i="5"/>
  <c r="E732" i="5"/>
  <c r="X732" i="5" s="1"/>
  <c r="V733" i="5"/>
  <c r="E733" i="5"/>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V743" i="5"/>
  <c r="E743" i="5"/>
  <c r="X743" i="5" s="1"/>
  <c r="V744" i="5"/>
  <c r="E744" i="5"/>
  <c r="X744" i="5" s="1"/>
  <c r="V745" i="5"/>
  <c r="E745" i="5"/>
  <c r="X745" i="5" s="1"/>
  <c r="V746" i="5"/>
  <c r="E746" i="5"/>
  <c r="X746" i="5" s="1"/>
  <c r="V747" i="5"/>
  <c r="E747" i="5"/>
  <c r="X747" i="5" s="1"/>
  <c r="V748" i="5"/>
  <c r="E748" i="5"/>
  <c r="X748" i="5" s="1"/>
  <c r="V749" i="5"/>
  <c r="E749" i="5"/>
  <c r="V750" i="5"/>
  <c r="E750" i="5"/>
  <c r="V751" i="5"/>
  <c r="E751" i="5"/>
  <c r="X751" i="5" s="1"/>
  <c r="V752" i="5"/>
  <c r="E752" i="5"/>
  <c r="X752" i="5" s="1"/>
  <c r="V753" i="5"/>
  <c r="E753" i="5"/>
  <c r="X753" i="5" s="1"/>
  <c r="V754" i="5"/>
  <c r="E754" i="5"/>
  <c r="X754" i="5" s="1"/>
  <c r="V755" i="5"/>
  <c r="E755" i="5"/>
  <c r="V756" i="5"/>
  <c r="E756" i="5"/>
  <c r="X756" i="5" s="1"/>
  <c r="V757" i="5"/>
  <c r="E757" i="5"/>
  <c r="X757" i="5" s="1"/>
  <c r="V758" i="5"/>
  <c r="E758" i="5"/>
  <c r="X758" i="5" s="1"/>
  <c r="V759" i="5"/>
  <c r="E759" i="5"/>
  <c r="X759" i="5" s="1"/>
  <c r="V760" i="5"/>
  <c r="E760" i="5"/>
  <c r="X760" i="5" s="1"/>
  <c r="V761" i="5"/>
  <c r="E761" i="5"/>
  <c r="V762" i="5"/>
  <c r="E762" i="5"/>
  <c r="X762" i="5" s="1"/>
  <c r="V763" i="5"/>
  <c r="E763" i="5"/>
  <c r="X763" i="5" s="1"/>
  <c r="V764" i="5"/>
  <c r="E764" i="5"/>
  <c r="X764" i="5" s="1"/>
  <c r="V765" i="5"/>
  <c r="E765" i="5"/>
  <c r="V766" i="5"/>
  <c r="E766" i="5"/>
  <c r="X766" i="5" s="1"/>
  <c r="V767" i="5"/>
  <c r="E767" i="5"/>
  <c r="X767" i="5" s="1"/>
  <c r="V768" i="5"/>
  <c r="E768" i="5"/>
  <c r="X768" i="5" s="1"/>
  <c r="V769" i="5"/>
  <c r="E769" i="5"/>
  <c r="X769" i="5" s="1"/>
  <c r="V770" i="5"/>
  <c r="E770" i="5"/>
  <c r="V771" i="5"/>
  <c r="E771" i="5"/>
  <c r="X771" i="5" s="1"/>
  <c r="V772" i="5"/>
  <c r="E772" i="5"/>
  <c r="X772" i="5" s="1"/>
  <c r="V773" i="5"/>
  <c r="E773" i="5"/>
  <c r="X773" i="5" s="1"/>
  <c r="V774" i="5"/>
  <c r="E774" i="5"/>
  <c r="V775" i="5"/>
  <c r="E775" i="5"/>
  <c r="X775" i="5" s="1"/>
  <c r="V776" i="5"/>
  <c r="E776" i="5"/>
  <c r="X776" i="5" s="1"/>
  <c r="V777" i="5"/>
  <c r="E777" i="5"/>
  <c r="V778" i="5"/>
  <c r="E778" i="5"/>
  <c r="V779" i="5"/>
  <c r="E779" i="5"/>
  <c r="X779" i="5" s="1"/>
  <c r="V780" i="5"/>
  <c r="E780" i="5"/>
  <c r="X780" i="5" s="1"/>
  <c r="V781" i="5"/>
  <c r="E781" i="5"/>
  <c r="X781" i="5" s="1"/>
  <c r="V782" i="5"/>
  <c r="E782" i="5"/>
  <c r="V783" i="5"/>
  <c r="E783" i="5"/>
  <c r="X783" i="5" s="1"/>
  <c r="V784" i="5"/>
  <c r="E784" i="5"/>
  <c r="X784" i="5" s="1"/>
  <c r="V785" i="5"/>
  <c r="E785" i="5"/>
  <c r="X785" i="5" s="1"/>
  <c r="V786" i="5"/>
  <c r="E786" i="5"/>
  <c r="X786" i="5" s="1"/>
  <c r="V787" i="5"/>
  <c r="E787" i="5"/>
  <c r="V788" i="5"/>
  <c r="E788" i="5"/>
  <c r="X788" i="5" s="1"/>
  <c r="V789" i="5"/>
  <c r="E789" i="5"/>
  <c r="X789" i="5" s="1"/>
  <c r="V790" i="5"/>
  <c r="E790" i="5"/>
  <c r="X790" i="5" s="1"/>
  <c r="V791" i="5"/>
  <c r="E791" i="5"/>
  <c r="X791" i="5" s="1"/>
  <c r="V792" i="5"/>
  <c r="E792" i="5"/>
  <c r="X792" i="5" s="1"/>
  <c r="V793" i="5"/>
  <c r="E793" i="5"/>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V807" i="5"/>
  <c r="E807" i="5"/>
  <c r="X807" i="5" s="1"/>
  <c r="V808" i="5"/>
  <c r="E808" i="5"/>
  <c r="X808" i="5" s="1"/>
  <c r="V809" i="5"/>
  <c r="E809" i="5"/>
  <c r="V810" i="5"/>
  <c r="E810" i="5"/>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V820" i="5"/>
  <c r="E820" i="5"/>
  <c r="X820" i="5" s="1"/>
  <c r="V821" i="5"/>
  <c r="E821" i="5"/>
  <c r="X821" i="5" s="1"/>
  <c r="V822" i="5"/>
  <c r="E822" i="5"/>
  <c r="X822" i="5" s="1"/>
  <c r="V823" i="5"/>
  <c r="E823" i="5"/>
  <c r="X823" i="5" s="1"/>
  <c r="V824" i="5"/>
  <c r="E824" i="5"/>
  <c r="X824" i="5" s="1"/>
  <c r="V825" i="5"/>
  <c r="E825" i="5"/>
  <c r="V826" i="5"/>
  <c r="E826" i="5"/>
  <c r="X826" i="5" s="1"/>
  <c r="V827" i="5"/>
  <c r="E827" i="5"/>
  <c r="X827" i="5" s="1"/>
  <c r="V828" i="5"/>
  <c r="E828" i="5"/>
  <c r="X828" i="5" s="1"/>
  <c r="V829" i="5"/>
  <c r="E829" i="5"/>
  <c r="X829" i="5" s="1"/>
  <c r="V830" i="5"/>
  <c r="E830" i="5"/>
  <c r="V831" i="5"/>
  <c r="E831" i="5"/>
  <c r="X831" i="5" s="1"/>
  <c r="V832" i="5"/>
  <c r="E832" i="5"/>
  <c r="X832" i="5" s="1"/>
  <c r="V833" i="5"/>
  <c r="E833" i="5"/>
  <c r="V834" i="5"/>
  <c r="E834" i="5"/>
  <c r="V835" i="5"/>
  <c r="E835" i="5"/>
  <c r="X835" i="5" s="1"/>
  <c r="V836" i="5"/>
  <c r="E836" i="5"/>
  <c r="X836" i="5" s="1"/>
  <c r="V837" i="5"/>
  <c r="E837" i="5"/>
  <c r="V838" i="5"/>
  <c r="E838" i="5"/>
  <c r="V839" i="5"/>
  <c r="E839" i="5"/>
  <c r="X839" i="5" s="1"/>
  <c r="V840" i="5"/>
  <c r="E840" i="5"/>
  <c r="X840" i="5" s="1"/>
  <c r="V841" i="5"/>
  <c r="E841" i="5"/>
  <c r="V842" i="5"/>
  <c r="E842" i="5"/>
  <c r="V843" i="5"/>
  <c r="E843" i="5"/>
  <c r="X843" i="5" s="1"/>
  <c r="V844" i="5"/>
  <c r="E844" i="5"/>
  <c r="X844" i="5" s="1"/>
  <c r="V845" i="5"/>
  <c r="E845" i="5"/>
  <c r="X845" i="5" s="1"/>
  <c r="V846" i="5"/>
  <c r="E846" i="5"/>
  <c r="X846" i="5" s="1"/>
  <c r="V847" i="5"/>
  <c r="E847" i="5"/>
  <c r="X847" i="5" s="1"/>
  <c r="V848" i="5"/>
  <c r="E848" i="5"/>
  <c r="X848" i="5" s="1"/>
  <c r="V849" i="5"/>
  <c r="E849" i="5"/>
  <c r="V850" i="5"/>
  <c r="E850" i="5"/>
  <c r="X850" i="5" s="1"/>
  <c r="V851" i="5"/>
  <c r="E851" i="5"/>
  <c r="V852" i="5"/>
  <c r="E852" i="5"/>
  <c r="X852" i="5" s="1"/>
  <c r="V853" i="5"/>
  <c r="E853" i="5"/>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V863" i="5"/>
  <c r="E863" i="5"/>
  <c r="X863" i="5" s="1"/>
  <c r="V864" i="5"/>
  <c r="E864" i="5"/>
  <c r="X864" i="5" s="1"/>
  <c r="V865" i="5"/>
  <c r="E865" i="5"/>
  <c r="X865" i="5" s="1"/>
  <c r="V866" i="5"/>
  <c r="E866" i="5"/>
  <c r="X866" i="5" s="1"/>
  <c r="V867" i="5"/>
  <c r="E867" i="5"/>
  <c r="X867" i="5" s="1"/>
  <c r="V868" i="5"/>
  <c r="E868" i="5"/>
  <c r="X868" i="5" s="1"/>
  <c r="V869" i="5"/>
  <c r="E869" i="5"/>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V879" i="5"/>
  <c r="E879" i="5"/>
  <c r="X879" i="5" s="1"/>
  <c r="V880" i="5"/>
  <c r="E880" i="5"/>
  <c r="X880" i="5" s="1"/>
  <c r="V881" i="5"/>
  <c r="E881" i="5"/>
  <c r="X881" i="5" s="1"/>
  <c r="V882" i="5"/>
  <c r="E882" i="5"/>
  <c r="X882" i="5" s="1"/>
  <c r="V883" i="5"/>
  <c r="E883" i="5"/>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V894" i="5"/>
  <c r="E894" i="5"/>
  <c r="X894" i="5" s="1"/>
  <c r="V895" i="5"/>
  <c r="E895" i="5"/>
  <c r="X895" i="5" s="1"/>
  <c r="V896" i="5"/>
  <c r="E896" i="5"/>
  <c r="X896" i="5" s="1"/>
  <c r="V897" i="5"/>
  <c r="E897" i="5"/>
  <c r="V898" i="5"/>
  <c r="E898" i="5"/>
  <c r="X898" i="5" s="1"/>
  <c r="V899" i="5"/>
  <c r="E899" i="5"/>
  <c r="X899" i="5" s="1"/>
  <c r="V900" i="5"/>
  <c r="E900" i="5"/>
  <c r="X900" i="5" s="1"/>
  <c r="V901" i="5"/>
  <c r="E901" i="5"/>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V930" i="5"/>
  <c r="E930" i="5"/>
  <c r="X930" i="5" s="1"/>
  <c r="V931" i="5"/>
  <c r="E931" i="5"/>
  <c r="X931" i="5" s="1"/>
  <c r="V932" i="5"/>
  <c r="E932" i="5"/>
  <c r="X932" i="5" s="1"/>
  <c r="V933" i="5"/>
  <c r="E933" i="5"/>
  <c r="X933" i="5" s="1"/>
  <c r="V934" i="5"/>
  <c r="E934" i="5"/>
  <c r="X934" i="5" s="1"/>
  <c r="V935" i="5"/>
  <c r="E935" i="5"/>
  <c r="V936" i="5"/>
  <c r="E936" i="5"/>
  <c r="X936" i="5" s="1"/>
  <c r="V937" i="5"/>
  <c r="E937" i="5"/>
  <c r="X937" i="5" s="1"/>
  <c r="V938" i="5"/>
  <c r="E938" i="5"/>
  <c r="X938" i="5" s="1"/>
  <c r="V939" i="5"/>
  <c r="E939" i="5"/>
  <c r="X939" i="5" s="1"/>
  <c r="V940" i="5"/>
  <c r="E940" i="5"/>
  <c r="X940" i="5" s="1"/>
  <c r="V941" i="5"/>
  <c r="E941" i="5"/>
  <c r="V942" i="5"/>
  <c r="E942" i="5"/>
  <c r="X942" i="5" s="1"/>
  <c r="V943" i="5"/>
  <c r="E943" i="5"/>
  <c r="X943" i="5" s="1"/>
  <c r="V944" i="5"/>
  <c r="E944" i="5"/>
  <c r="X944" i="5" s="1"/>
  <c r="V945" i="5"/>
  <c r="E945" i="5"/>
  <c r="V946" i="5"/>
  <c r="E946" i="5"/>
  <c r="X946" i="5" s="1"/>
  <c r="V947" i="5"/>
  <c r="E947" i="5"/>
  <c r="X947" i="5" s="1"/>
  <c r="V948" i="5"/>
  <c r="E948" i="5"/>
  <c r="X948" i="5" s="1"/>
  <c r="V949" i="5"/>
  <c r="E949" i="5"/>
  <c r="X949" i="5" s="1"/>
  <c r="V950" i="5"/>
  <c r="E950" i="5"/>
  <c r="X950" i="5" s="1"/>
  <c r="V951" i="5"/>
  <c r="E951" i="5"/>
  <c r="X951" i="5" s="1"/>
  <c r="V952" i="5"/>
  <c r="E952" i="5"/>
  <c r="X952" i="5" s="1"/>
  <c r="V953" i="5"/>
  <c r="E953" i="5"/>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V967" i="5"/>
  <c r="E967" i="5"/>
  <c r="V968" i="5"/>
  <c r="E968" i="5"/>
  <c r="X968" i="5" s="1"/>
  <c r="V969" i="5"/>
  <c r="E969" i="5"/>
  <c r="X969" i="5" s="1"/>
  <c r="V970" i="5"/>
  <c r="E970" i="5"/>
  <c r="V971" i="5"/>
  <c r="E971" i="5"/>
  <c r="X971" i="5" s="1"/>
  <c r="V972" i="5"/>
  <c r="E972" i="5"/>
  <c r="X972" i="5" s="1"/>
  <c r="V973" i="5"/>
  <c r="E973" i="5"/>
  <c r="V974" i="5"/>
  <c r="E974" i="5"/>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V1002" i="5"/>
  <c r="E1002" i="5"/>
  <c r="V1003" i="5"/>
  <c r="E1003" i="5"/>
  <c r="X1003" i="5" s="1"/>
  <c r="V1004" i="5"/>
  <c r="E1004" i="5"/>
  <c r="X1004" i="5" s="1"/>
  <c r="V1005" i="5"/>
  <c r="E1005" i="5"/>
  <c r="V1006" i="5"/>
  <c r="E1006" i="5"/>
  <c r="V1007" i="5"/>
  <c r="E1007" i="5"/>
  <c r="X1007" i="5" s="1"/>
  <c r="V1008" i="5"/>
  <c r="E1008" i="5"/>
  <c r="X1008" i="5" s="1"/>
  <c r="V1009" i="5"/>
  <c r="E1009" i="5"/>
  <c r="X1009" i="5" s="1"/>
  <c r="V1010" i="5"/>
  <c r="E1010" i="5"/>
  <c r="X1010" i="5" s="1"/>
  <c r="V1011" i="5"/>
  <c r="E1011" i="5"/>
  <c r="X1011" i="5" s="1"/>
  <c r="V1012" i="5"/>
  <c r="E1012" i="5"/>
  <c r="X1012" i="5" s="1"/>
  <c r="V1013" i="5"/>
  <c r="E1013" i="5"/>
  <c r="V1014" i="5"/>
  <c r="E1014" i="5"/>
  <c r="X1014" i="5" s="1"/>
  <c r="V1015" i="5"/>
  <c r="E1015" i="5"/>
  <c r="X1015" i="5" s="1"/>
  <c r="V1016" i="5"/>
  <c r="E1016" i="5"/>
  <c r="X1016" i="5" s="1"/>
  <c r="V1017" i="5"/>
  <c r="E1017" i="5"/>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V1090" i="5"/>
  <c r="E1090" i="5"/>
  <c r="X1090" i="5" s="1"/>
  <c r="V1091" i="5"/>
  <c r="E1091" i="5"/>
  <c r="X1091" i="5" s="1"/>
  <c r="V1092" i="5"/>
  <c r="E1092" i="5"/>
  <c r="X1092" i="5" s="1"/>
  <c r="V1093" i="5"/>
  <c r="E1093" i="5"/>
  <c r="V1094" i="5"/>
  <c r="E1094" i="5"/>
  <c r="X1094" i="5" s="1"/>
  <c r="V1095" i="5"/>
  <c r="E1095" i="5"/>
  <c r="X1095" i="5" s="1"/>
  <c r="V1096" i="5"/>
  <c r="E1096" i="5"/>
  <c r="X1096" i="5" s="1"/>
  <c r="V1097" i="5"/>
  <c r="E1097" i="5"/>
  <c r="X1097" i="5" s="1"/>
  <c r="V1098" i="5"/>
  <c r="E1098" i="5"/>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V1126" i="5"/>
  <c r="E1126" i="5"/>
  <c r="X1126" i="5" s="1"/>
  <c r="V1127" i="5"/>
  <c r="E1127" i="5"/>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V1327" i="5"/>
  <c r="E1327" i="5"/>
  <c r="X1327" i="5" s="1"/>
  <c r="V1328" i="5"/>
  <c r="E1328" i="5"/>
  <c r="X1328" i="5" s="1"/>
  <c r="V1329" i="5"/>
  <c r="E1329" i="5"/>
  <c r="X1329" i="5" s="1"/>
  <c r="V1330" i="5"/>
  <c r="E1330" i="5"/>
  <c r="X1330" i="5" s="1"/>
  <c r="V1331" i="5"/>
  <c r="E1331" i="5"/>
  <c r="X1331" i="5" s="1"/>
  <c r="V1332" i="5"/>
  <c r="E1332" i="5"/>
  <c r="X1332" i="5" s="1"/>
  <c r="V1333" i="5"/>
  <c r="E1333" i="5"/>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V1540" i="5"/>
  <c r="E1540" i="5"/>
  <c r="X1540" i="5" s="1"/>
  <c r="V1541" i="5"/>
  <c r="E1541" i="5"/>
  <c r="X1541" i="5" s="1"/>
  <c r="V1542" i="5"/>
  <c r="E1542" i="5"/>
  <c r="X1542" i="5" s="1"/>
  <c r="V1543" i="5"/>
  <c r="E1543" i="5"/>
  <c r="X1543" i="5" s="1"/>
  <c r="V1544" i="5"/>
  <c r="E1544" i="5"/>
  <c r="X1544" i="5" s="1"/>
  <c r="V1545" i="5"/>
  <c r="E1545" i="5"/>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X2493" i="5" s="1"/>
  <c r="V2494" i="5"/>
  <c r="E2494" i="5"/>
  <c r="X2494" i="5" s="1"/>
  <c r="V2495" i="5"/>
  <c r="E2495" i="5"/>
  <c r="X2495" i="5" s="1"/>
  <c r="V2496" i="5"/>
  <c r="E2496" i="5"/>
  <c r="X2496" i="5" s="1"/>
  <c r="V2497" i="5"/>
  <c r="E2497" i="5"/>
  <c r="X2497" i="5" s="1"/>
  <c r="V2498" i="5"/>
  <c r="E2498" i="5"/>
  <c r="X2498" i="5" s="1"/>
  <c r="V2499" i="5"/>
  <c r="E2499" i="5"/>
  <c r="X2499" i="5" s="1"/>
  <c r="V2500" i="5"/>
  <c r="E2500" i="5"/>
  <c r="X2500" i="5" s="1"/>
  <c r="B15" i="6"/>
  <c r="F23" i="6" s="1"/>
  <c r="B20" i="6"/>
  <c r="G20" i="6"/>
  <c r="B23" i="6"/>
  <c r="G23" i="6"/>
  <c r="G16" i="6"/>
  <c r="H16" i="6"/>
  <c r="F21" i="6"/>
  <c r="G21" i="6"/>
  <c r="H21" i="6"/>
  <c r="D21" i="6" s="1"/>
  <c r="H24" i="6"/>
  <c r="F34" i="6"/>
  <c r="H34" i="6"/>
  <c r="F39" i="6"/>
  <c r="H39" i="6"/>
  <c r="F44" i="6"/>
  <c r="H44" i="6"/>
  <c r="B8" i="6"/>
  <c r="G8" i="6" s="1"/>
  <c r="H8" i="6" s="1"/>
  <c r="B11" i="6"/>
  <c r="G11" i="6" s="1"/>
  <c r="H11" i="6" s="1"/>
  <c r="G26" i="6"/>
  <c r="H26" i="6"/>
  <c r="F31" i="6"/>
  <c r="H31" i="6"/>
  <c r="F36" i="6"/>
  <c r="H36" i="6"/>
  <c r="F41" i="6"/>
  <c r="H41" i="6"/>
  <c r="F46" i="6"/>
  <c r="H46" i="6"/>
  <c r="I4" i="6"/>
  <c r="J4" i="6"/>
  <c r="I5" i="6"/>
  <c r="J5" i="6"/>
  <c r="I6" i="6"/>
  <c r="J6" i="6"/>
  <c r="I7" i="6"/>
  <c r="J7" i="6"/>
  <c r="I8" i="6"/>
  <c r="J8" i="6"/>
  <c r="I9" i="6"/>
  <c r="J9" i="6"/>
  <c r="I10" i="6"/>
  <c r="J10" i="6"/>
  <c r="I11" i="6"/>
  <c r="J11" i="6"/>
  <c r="I12" i="6"/>
  <c r="J12" i="6"/>
  <c r="I13" i="6"/>
  <c r="J13" i="6"/>
  <c r="I15" i="6"/>
  <c r="J15" i="6"/>
  <c r="I16" i="6"/>
  <c r="J16" i="6"/>
  <c r="I17" i="6"/>
  <c r="C17" i="6" s="1"/>
  <c r="J17" i="6"/>
  <c r="I18" i="6"/>
  <c r="C18" i="6" s="1"/>
  <c r="J18" i="6"/>
  <c r="I20" i="6"/>
  <c r="J20" i="6"/>
  <c r="I21" i="6"/>
  <c r="J21" i="6"/>
  <c r="I23" i="6"/>
  <c r="J23" i="6"/>
  <c r="I24" i="6"/>
  <c r="J24" i="6"/>
  <c r="I25" i="6"/>
  <c r="C25" i="6" s="1"/>
  <c r="J25" i="6"/>
  <c r="I26" i="6"/>
  <c r="J26" i="6"/>
  <c r="I28" i="6"/>
  <c r="J28" i="6"/>
  <c r="I29" i="6"/>
  <c r="C29" i="6" s="1"/>
  <c r="J29" i="6"/>
  <c r="I30" i="6"/>
  <c r="C30" i="6" s="1"/>
  <c r="J30" i="6"/>
  <c r="I31" i="6"/>
  <c r="J31" i="6"/>
  <c r="I33" i="6"/>
  <c r="J33" i="6"/>
  <c r="I34" i="6"/>
  <c r="C34" i="6" s="1"/>
  <c r="J34" i="6"/>
  <c r="I35" i="6"/>
  <c r="C35" i="6" s="1"/>
  <c r="J35" i="6"/>
  <c r="I36" i="6"/>
  <c r="J36" i="6"/>
  <c r="I38" i="6"/>
  <c r="J38" i="6"/>
  <c r="I39" i="6"/>
  <c r="C39" i="6" s="1"/>
  <c r="J39" i="6"/>
  <c r="I40" i="6"/>
  <c r="C40" i="6" s="1"/>
  <c r="J40" i="6"/>
  <c r="I41" i="6"/>
  <c r="J41" i="6"/>
  <c r="I43" i="6"/>
  <c r="J43" i="6"/>
  <c r="I44" i="6"/>
  <c r="C44" i="6" s="1"/>
  <c r="J44" i="6"/>
  <c r="I45" i="6"/>
  <c r="C45" i="6" s="1"/>
  <c r="I46" i="6"/>
  <c r="C46" i="6" s="1"/>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10" i="5"/>
  <c r="X14" i="5"/>
  <c r="X18" i="5"/>
  <c r="X22" i="5"/>
  <c r="X26" i="5"/>
  <c r="X27" i="5"/>
  <c r="X33" i="5"/>
  <c r="X37" i="5"/>
  <c r="X41" i="5"/>
  <c r="X42" i="5"/>
  <c r="X49" i="5"/>
  <c r="X53" i="5"/>
  <c r="X57" i="5"/>
  <c r="X62" i="5"/>
  <c r="X65" i="5"/>
  <c r="X67" i="5"/>
  <c r="X69" i="5"/>
  <c r="X70" i="5"/>
  <c r="X81" i="5"/>
  <c r="X85" i="5"/>
  <c r="X90" i="5"/>
  <c r="X97" i="5"/>
  <c r="X101" i="5"/>
  <c r="X107" i="5"/>
  <c r="X109" i="5"/>
  <c r="X113" i="5"/>
  <c r="X117" i="5"/>
  <c r="X125" i="5"/>
  <c r="X129" i="5"/>
  <c r="X133" i="5"/>
  <c r="X138" i="5"/>
  <c r="X139" i="5"/>
  <c r="X141" i="5"/>
  <c r="X145" i="5"/>
  <c r="X154" i="5"/>
  <c r="X157" i="5"/>
  <c r="X161" i="5"/>
  <c r="X171" i="5"/>
  <c r="X173" i="5"/>
  <c r="X177" i="5"/>
  <c r="X185" i="5"/>
  <c r="X189" i="5"/>
  <c r="X193" i="5"/>
  <c r="X201" i="5"/>
  <c r="X203" i="5"/>
  <c r="X205" i="5"/>
  <c r="X206" i="5"/>
  <c r="X217" i="5"/>
  <c r="X221" i="5"/>
  <c r="X233" i="5"/>
  <c r="X235" i="5"/>
  <c r="X237" i="5"/>
  <c r="X245" i="5"/>
  <c r="X249" i="5"/>
  <c r="X253" i="5"/>
  <c r="X258" i="5"/>
  <c r="X261" i="5"/>
  <c r="X262" i="5"/>
  <c r="X265" i="5"/>
  <c r="X266" i="5"/>
  <c r="X267" i="5"/>
  <c r="X270" i="5"/>
  <c r="X277" i="5"/>
  <c r="X281" i="5"/>
  <c r="X293" i="5"/>
  <c r="X297" i="5"/>
  <c r="X299" i="5"/>
  <c r="X305" i="5"/>
  <c r="X309" i="5"/>
  <c r="X313" i="5"/>
  <c r="X321" i="5"/>
  <c r="X325" i="5"/>
  <c r="X329" i="5"/>
  <c r="X331" i="5"/>
  <c r="X337" i="5"/>
  <c r="X341" i="5"/>
  <c r="X353" i="5"/>
  <c r="X357" i="5"/>
  <c r="X363" i="5"/>
  <c r="X365" i="5"/>
  <c r="X366" i="5"/>
  <c r="X369" i="5"/>
  <c r="X370" i="5"/>
  <c r="X373" i="5"/>
  <c r="X374" i="5"/>
  <c r="X381" i="5"/>
  <c r="X382" i="5"/>
  <c r="X385" i="5"/>
  <c r="X389" i="5"/>
  <c r="X395" i="5"/>
  <c r="X397" i="5"/>
  <c r="X401" i="5"/>
  <c r="X413" i="5"/>
  <c r="X417" i="5"/>
  <c r="X422" i="5"/>
  <c r="X427" i="5"/>
  <c r="X429" i="5"/>
  <c r="X433" i="5"/>
  <c r="X438" i="5"/>
  <c r="X441" i="5"/>
  <c r="X445" i="5"/>
  <c r="X449" i="5"/>
  <c r="X457" i="5"/>
  <c r="X459" i="5"/>
  <c r="X461" i="5"/>
  <c r="X473" i="5"/>
  <c r="X477" i="5"/>
  <c r="X486" i="5"/>
  <c r="X489" i="5"/>
  <c r="X491" i="5"/>
  <c r="X493" i="5"/>
  <c r="X494" i="5"/>
  <c r="X501" i="5"/>
  <c r="X502" i="5"/>
  <c r="X505" i="5"/>
  <c r="X509" i="5"/>
  <c r="X517" i="5"/>
  <c r="X521" i="5"/>
  <c r="X523" i="5"/>
  <c r="X533" i="5"/>
  <c r="X537" i="5"/>
  <c r="X538" i="5"/>
  <c r="X549" i="5"/>
  <c r="X553" i="5"/>
  <c r="X555" i="5"/>
  <c r="X558" i="5"/>
  <c r="X561" i="5"/>
  <c r="X565" i="5"/>
  <c r="X569" i="5"/>
  <c r="X577" i="5"/>
  <c r="X581" i="5"/>
  <c r="X585" i="5"/>
  <c r="X587" i="5"/>
  <c r="X593" i="5"/>
  <c r="X597" i="5"/>
  <c r="X602" i="5"/>
  <c r="X607" i="5"/>
  <c r="X609" i="5"/>
  <c r="X613" i="5"/>
  <c r="X625" i="5"/>
  <c r="X629" i="5"/>
  <c r="X637" i="5"/>
  <c r="X641" i="5"/>
  <c r="X646" i="5"/>
  <c r="X653" i="5"/>
  <c r="X669" i="5"/>
  <c r="X671" i="5"/>
  <c r="X673" i="5"/>
  <c r="X678" i="5"/>
  <c r="X681" i="5"/>
  <c r="X682" i="5"/>
  <c r="X685" i="5"/>
  <c r="X686" i="5"/>
  <c r="X689" i="5"/>
  <c r="X690" i="5"/>
  <c r="X697" i="5"/>
  <c r="X705" i="5"/>
  <c r="X713" i="5"/>
  <c r="X717" i="5"/>
  <c r="X723" i="5"/>
  <c r="X729" i="5"/>
  <c r="X733" i="5"/>
  <c r="X742" i="5"/>
  <c r="X749" i="5"/>
  <c r="X750" i="5"/>
  <c r="X755" i="5"/>
  <c r="X761" i="5"/>
  <c r="X765" i="5"/>
  <c r="X770" i="5"/>
  <c r="X774" i="5"/>
  <c r="X777" i="5"/>
  <c r="X778" i="5"/>
  <c r="X782" i="5"/>
  <c r="X787" i="5"/>
  <c r="X793" i="5"/>
  <c r="X806" i="5"/>
  <c r="X809" i="5"/>
  <c r="X810" i="5"/>
  <c r="X819" i="5"/>
  <c r="X825" i="5"/>
  <c r="X830" i="5"/>
  <c r="X833" i="5"/>
  <c r="X834" i="5"/>
  <c r="X837" i="5"/>
  <c r="X838" i="5"/>
  <c r="X841" i="5"/>
  <c r="X842" i="5"/>
  <c r="X849" i="5"/>
  <c r="X851" i="5"/>
  <c r="X853" i="5"/>
  <c r="X862" i="5"/>
  <c r="X869" i="5"/>
  <c r="X878" i="5"/>
  <c r="X883" i="5"/>
  <c r="X893" i="5"/>
  <c r="X897" i="5"/>
  <c r="X901" i="5"/>
  <c r="X913" i="5"/>
  <c r="X929" i="5"/>
  <c r="X935" i="5"/>
  <c r="X941" i="5"/>
  <c r="X945" i="5"/>
  <c r="X953" i="5"/>
  <c r="X966" i="5"/>
  <c r="X967" i="5"/>
  <c r="X970" i="5"/>
  <c r="X973" i="5"/>
  <c r="X974" i="5"/>
  <c r="X989" i="5"/>
  <c r="X1001" i="5"/>
  <c r="X1002" i="5"/>
  <c r="X1005" i="5"/>
  <c r="X1006" i="5"/>
  <c r="X1013" i="5"/>
  <c r="X1017" i="5"/>
  <c r="X1031" i="5"/>
  <c r="X1049" i="5"/>
  <c r="X1063" i="5"/>
  <c r="X1077" i="5"/>
  <c r="X1089" i="5"/>
  <c r="X1093" i="5"/>
  <c r="X1098" i="5"/>
  <c r="X1125" i="5"/>
  <c r="X1127" i="5"/>
  <c r="X1141" i="5"/>
  <c r="X1154" i="5"/>
  <c r="X1179" i="5"/>
  <c r="X1197" i="5"/>
  <c r="X1211" i="5"/>
  <c r="X1221" i="5"/>
  <c r="X1230" i="5"/>
  <c r="X1263" i="5"/>
  <c r="X1278" i="5"/>
  <c r="X1289" i="5"/>
  <c r="X1306" i="5"/>
  <c r="X1326" i="5"/>
  <c r="X1333" i="5"/>
  <c r="X1345" i="5"/>
  <c r="X1354" i="5"/>
  <c r="X1370" i="5"/>
  <c r="X1394" i="5"/>
  <c r="X1414" i="5"/>
  <c r="X1437" i="5"/>
  <c r="X1470" i="5"/>
  <c r="X1490" i="5"/>
  <c r="X1502" i="5"/>
  <c r="X1539" i="5"/>
  <c r="X1545" i="5"/>
  <c r="X1571" i="5"/>
  <c r="X1606" i="5"/>
  <c r="X1629" i="5"/>
  <c r="X1646" i="5"/>
  <c r="X1662" i="5"/>
  <c r="X1673" i="5"/>
  <c r="X1687" i="5"/>
  <c r="X1721" i="5"/>
  <c r="X1739" i="5"/>
  <c r="X1777" i="5"/>
  <c r="X1818" i="5"/>
  <c r="X1853" i="5"/>
  <c r="X1862" i="5"/>
  <c r="X1942" i="5"/>
  <c r="X2018" i="5"/>
  <c r="X2150" i="5"/>
  <c r="I64" i="6"/>
  <c r="E4" i="8"/>
  <c r="B48" i="6"/>
  <c r="G48" i="6" s="1"/>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B32" i="4" s="1"/>
  <c r="A20" i="6" s="1"/>
  <c r="P39" i="4"/>
  <c r="P38" i="4"/>
  <c r="P37" i="4"/>
  <c r="Q37" i="4" s="1"/>
  <c r="P26" i="4"/>
  <c r="S2500" i="5"/>
  <c r="R2500" i="5"/>
  <c r="J2500" i="5"/>
  <c r="I2500" i="5"/>
  <c r="H2500" i="5"/>
  <c r="G2500" i="5"/>
  <c r="F2500" i="5"/>
  <c r="B53" i="6"/>
  <c r="B52" i="6"/>
  <c r="G52" i="6" s="1"/>
  <c r="P27" i="4"/>
  <c r="B27" i="4" s="1"/>
  <c r="A16" i="6" s="1"/>
  <c r="G53" i="6"/>
  <c r="B57" i="6"/>
  <c r="G57" i="6"/>
  <c r="B55" i="6"/>
  <c r="G55" i="6"/>
  <c r="B50" i="6"/>
  <c r="G50" i="6" s="1"/>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B6" i="6"/>
  <c r="G59" i="6"/>
  <c r="B59" i="6"/>
  <c r="I102" i="5"/>
  <c r="I113" i="5"/>
  <c r="G118" i="5"/>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B5" i="6"/>
  <c r="F59" i="6" s="1"/>
  <c r="F2347" i="5"/>
  <c r="I2451" i="5"/>
  <c r="R2495" i="5"/>
  <c r="D11" i="4"/>
  <c r="B58" i="6"/>
  <c r="G58" i="6"/>
  <c r="B54" i="6"/>
  <c r="G54" i="6"/>
  <c r="B49" i="6"/>
  <c r="G49" i="6" s="1"/>
  <c r="B46" i="6"/>
  <c r="G46" i="6"/>
  <c r="B45" i="6"/>
  <c r="G45" i="6"/>
  <c r="B44" i="6"/>
  <c r="G44" i="6"/>
  <c r="B43" i="6"/>
  <c r="G43" i="6" s="1"/>
  <c r="B41" i="6"/>
  <c r="G41" i="6"/>
  <c r="B40" i="6"/>
  <c r="G40" i="6"/>
  <c r="B39" i="6"/>
  <c r="G39" i="6"/>
  <c r="B38" i="6"/>
  <c r="G38" i="6" s="1"/>
  <c r="B36" i="6"/>
  <c r="G36" i="6"/>
  <c r="B35" i="6"/>
  <c r="G35" i="6"/>
  <c r="B34" i="6"/>
  <c r="G34" i="6"/>
  <c r="B33" i="6"/>
  <c r="G33" i="6" s="1"/>
  <c r="B31" i="6"/>
  <c r="G31" i="6"/>
  <c r="B30" i="6"/>
  <c r="G30" i="6"/>
  <c r="B29" i="6"/>
  <c r="G29" i="6"/>
  <c r="H29" i="6"/>
  <c r="D29" i="6"/>
  <c r="B28" i="6"/>
  <c r="G28" i="6" s="1"/>
  <c r="B26" i="6"/>
  <c r="B18" i="6"/>
  <c r="F26" i="6"/>
  <c r="B25" i="6"/>
  <c r="G25" i="6"/>
  <c r="B24" i="6"/>
  <c r="G24" i="6"/>
  <c r="B17" i="6"/>
  <c r="F25" i="6"/>
  <c r="H14" i="6"/>
  <c r="B13" i="6"/>
  <c r="G13" i="6"/>
  <c r="H13" i="6" s="1"/>
  <c r="B12" i="6"/>
  <c r="G12" i="6"/>
  <c r="H12" i="6" s="1"/>
  <c r="D12" i="6" s="1"/>
  <c r="B10" i="6"/>
  <c r="G10" i="6" s="1"/>
  <c r="H10" i="6" s="1"/>
  <c r="B9" i="6"/>
  <c r="G9" i="6" s="1"/>
  <c r="H9" i="6" s="1"/>
  <c r="B7" i="6"/>
  <c r="G7" i="6" s="1"/>
  <c r="H7" i="6" s="1"/>
  <c r="B4" i="6"/>
  <c r="G4" i="6" s="1"/>
  <c r="H4" i="6" s="1"/>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R99" i="5"/>
  <c r="F95" i="5"/>
  <c r="S95" i="5"/>
  <c r="G87" i="5"/>
  <c r="H83" i="5"/>
  <c r="F75" i="5"/>
  <c r="G67" i="5"/>
  <c r="F51" i="5"/>
  <c r="I35" i="5"/>
  <c r="H61" i="4"/>
  <c r="P41" i="4"/>
  <c r="P40" i="4"/>
  <c r="P29" i="4"/>
  <c r="P28" i="4"/>
  <c r="A5" i="4"/>
  <c r="A63" i="2"/>
  <c r="H2079" i="5"/>
  <c r="S2300" i="5"/>
  <c r="H2263" i="5"/>
  <c r="G399" i="5"/>
  <c r="F656" i="5"/>
  <c r="S1092" i="5"/>
  <c r="F839" i="5"/>
  <c r="G831" i="5"/>
  <c r="R950" i="5"/>
  <c r="J1784" i="5"/>
  <c r="R1832" i="5"/>
  <c r="H1792" i="5"/>
  <c r="G1808"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J36" i="5"/>
  <c r="R44" i="5"/>
  <c r="G54" i="5"/>
  <c r="G56" i="5"/>
  <c r="G62" i="5"/>
  <c r="J64" i="5"/>
  <c r="F70" i="5"/>
  <c r="I88"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G6" i="6"/>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S230" i="5"/>
  <c r="H253" i="5"/>
  <c r="R253" i="5"/>
  <c r="I253" i="5"/>
  <c r="G253" i="5"/>
  <c r="S260" i="5"/>
  <c r="S284" i="5"/>
  <c r="S290" i="5"/>
  <c r="S296" i="5"/>
  <c r="S346" i="5"/>
  <c r="S358" i="5"/>
  <c r="S364" i="5"/>
  <c r="S418" i="5"/>
  <c r="S437" i="5"/>
  <c r="S461" i="5"/>
  <c r="S2468" i="5"/>
  <c r="S2482" i="5"/>
  <c r="G545" i="5"/>
  <c r="R49" i="5"/>
  <c r="R33" i="5"/>
  <c r="I19" i="5"/>
  <c r="G71" i="5"/>
  <c r="S112" i="5"/>
  <c r="S118" i="5"/>
  <c r="S124" i="5"/>
  <c r="H1436" i="5"/>
  <c r="G1548" i="5"/>
  <c r="G1612" i="5"/>
  <c r="F187"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J87" i="5"/>
  <c r="H472" i="5"/>
  <c r="F472" i="5"/>
  <c r="H302" i="5"/>
  <c r="G302" i="5"/>
  <c r="J302" i="5"/>
  <c r="S175" i="5"/>
  <c r="S181" i="5"/>
  <c r="S1000" i="5"/>
  <c r="S1006" i="5"/>
  <c r="S1012" i="5"/>
  <c r="S1018" i="5"/>
  <c r="S1047" i="5"/>
  <c r="S1064" i="5"/>
  <c r="S1070" i="5"/>
  <c r="S1082" i="5"/>
  <c r="G985" i="5"/>
  <c r="R89" i="5"/>
  <c r="G73" i="5"/>
  <c r="H57" i="5"/>
  <c r="R41" i="5"/>
  <c r="I25"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S98"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169"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J1654" i="5"/>
  <c r="I1654" i="5"/>
  <c r="R980" i="5"/>
  <c r="F1604" i="5"/>
  <c r="R300" i="5"/>
  <c r="F579" i="5"/>
  <c r="S92" i="5"/>
  <c r="S504" i="5"/>
  <c r="S202" i="5"/>
  <c r="J579" i="5"/>
  <c r="G1492" i="5"/>
  <c r="R1038" i="5"/>
  <c r="R468" i="5"/>
  <c r="F468" i="5"/>
  <c r="J1068" i="5"/>
  <c r="F1068" i="5"/>
  <c r="S194" i="5"/>
  <c r="S106" i="5"/>
  <c r="S350" i="5"/>
  <c r="S458" i="5"/>
  <c r="S250" i="5"/>
  <c r="S188" i="5"/>
  <c r="F516" i="5"/>
  <c r="G472" i="5"/>
  <c r="F1644" i="5"/>
  <c r="H1654" i="5"/>
  <c r="I1020" i="5"/>
  <c r="G516" i="5"/>
  <c r="R516" i="5"/>
  <c r="G1564" i="5"/>
  <c r="F1564" i="5"/>
  <c r="S170" i="5"/>
  <c r="S621" i="5"/>
  <c r="S340" i="5"/>
  <c r="S316" i="5"/>
  <c r="S105"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S84" i="5"/>
  <c r="S64" i="5"/>
  <c r="S62" i="5"/>
  <c r="S38" i="5"/>
  <c r="S80" i="5"/>
  <c r="S58" i="5"/>
  <c r="S52" i="5"/>
  <c r="S24" i="5"/>
  <c r="S22" i="5"/>
  <c r="S70" i="5"/>
  <c r="S18" i="5"/>
  <c r="S30" i="5"/>
  <c r="S81" i="5"/>
  <c r="S79" i="5"/>
  <c r="S42" i="5"/>
  <c r="S48" i="5"/>
  <c r="S90" i="5"/>
  <c r="S28" i="5"/>
  <c r="S26" i="5"/>
  <c r="S44" i="5"/>
  <c r="S82"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F1935" i="5"/>
  <c r="H1879" i="5"/>
  <c r="S184" i="5"/>
  <c r="I107" i="5"/>
  <c r="H768" i="5"/>
  <c r="S1180" i="5"/>
  <c r="S833" i="5"/>
  <c r="S898" i="5"/>
  <c r="S216" i="5"/>
  <c r="S159" i="5"/>
  <c r="G446" i="5"/>
  <c r="J859" i="5"/>
  <c r="R1935" i="5"/>
  <c r="S494" i="5"/>
  <c r="S786" i="5"/>
  <c r="S988" i="5"/>
  <c r="S1230" i="5"/>
  <c r="S527" i="5"/>
  <c r="S1173" i="5"/>
  <c r="F30" i="6"/>
  <c r="F40" i="6"/>
  <c r="F35" i="6"/>
  <c r="H35" i="6"/>
  <c r="D35" i="6"/>
  <c r="G17" i="6"/>
  <c r="H17" i="6"/>
  <c r="D17" i="6"/>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S94"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97"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J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T32" i="5" s="1"/>
  <c r="G2279" i="5"/>
  <c r="R2279" i="5"/>
  <c r="R2405" i="5"/>
  <c r="G1901" i="5"/>
  <c r="F399" i="5"/>
  <c r="F2079" i="5"/>
  <c r="G2079" i="5"/>
  <c r="S111"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J281"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J22"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S1775" i="5"/>
  <c r="J264"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32" i="5"/>
  <c r="H112" i="5"/>
  <c r="H1211" i="5"/>
  <c r="J1179" i="5"/>
  <c r="J315" i="5"/>
  <c r="J2243" i="5"/>
  <c r="H2094" i="5"/>
  <c r="R1643" i="5"/>
  <c r="I435" i="5"/>
  <c r="G1211" i="5"/>
  <c r="F1275" i="5"/>
  <c r="I1483" i="5"/>
  <c r="J55"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J70" i="5"/>
  <c r="F198" i="5"/>
  <c r="J48" i="5"/>
  <c r="H176" i="5"/>
  <c r="H2243" i="5"/>
  <c r="R1167" i="5"/>
  <c r="F355" i="5"/>
  <c r="R2263" i="5"/>
  <c r="I355" i="5"/>
  <c r="F2094" i="5"/>
  <c r="G18" i="6"/>
  <c r="H18" i="6"/>
  <c r="D18" i="6"/>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S103" i="5"/>
  <c r="H983" i="5"/>
  <c r="R1303" i="5"/>
  <c r="H1751" i="5"/>
  <c r="F1079" i="5"/>
  <c r="G2182" i="5"/>
  <c r="G1863" i="5"/>
  <c r="R1863" i="5"/>
  <c r="H1863" i="5"/>
  <c r="F1863" i="5"/>
  <c r="S160" i="5"/>
  <c r="S122"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S109" i="5"/>
  <c r="F435" i="5"/>
  <c r="S281" i="5"/>
  <c r="S578" i="5"/>
  <c r="S96"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I8" i="5"/>
  <c r="F11" i="5"/>
  <c r="H14" i="5"/>
  <c r="A5" i="2"/>
  <c r="R520"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J300" i="5"/>
  <c r="H6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H1500" i="5"/>
  <c r="G1193" i="5"/>
  <c r="J1041" i="5"/>
  <c r="H2329" i="5"/>
  <c r="I921" i="5"/>
  <c r="H1041" i="5"/>
  <c r="J341" i="5"/>
  <c r="I461" i="5"/>
  <c r="H68"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J75" i="5"/>
  <c r="R75" i="5"/>
  <c r="H75" i="5"/>
  <c r="I75" i="5"/>
  <c r="G75"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J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S47" i="5"/>
  <c r="S87" i="5"/>
  <c r="S77" i="5"/>
  <c r="S76" i="5"/>
  <c r="S91" i="5"/>
  <c r="S71" i="5"/>
  <c r="S53" i="5"/>
  <c r="S55" i="5"/>
  <c r="S83" i="5"/>
  <c r="S63" i="5"/>
  <c r="S65" i="5"/>
  <c r="S86"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F12" i="5"/>
  <c r="G14" i="5"/>
  <c r="F15" i="5"/>
  <c r="H8" i="5"/>
  <c r="R8" i="5"/>
  <c r="F8"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S46" i="5"/>
  <c r="S40" i="5"/>
  <c r="S54" i="5"/>
  <c r="S66" i="5"/>
  <c r="S78" i="5"/>
  <c r="S89" i="5"/>
  <c r="S75" i="5"/>
  <c r="S25" i="5"/>
  <c r="S51" i="5"/>
  <c r="S49" i="5"/>
  <c r="S73" i="5"/>
  <c r="S85" i="5"/>
  <c r="S68" i="5"/>
  <c r="S88" i="5"/>
  <c r="S43" i="5"/>
  <c r="S57" i="5"/>
  <c r="S35" i="5"/>
  <c r="S23" i="5"/>
  <c r="S39" i="5"/>
  <c r="S59" i="5"/>
  <c r="S56" i="5"/>
  <c r="S34" i="5"/>
  <c r="S72" i="5"/>
  <c r="S31" i="5"/>
  <c r="S50" i="5"/>
  <c r="S41" i="5"/>
  <c r="S33" i="5"/>
  <c r="S60" i="5"/>
  <c r="S27" i="5"/>
  <c r="S20" i="5"/>
  <c r="S74" i="5"/>
  <c r="S36" i="5"/>
  <c r="S29" i="5"/>
  <c r="S11" i="5"/>
  <c r="S14" i="5"/>
  <c r="J6" i="5"/>
  <c r="S93" i="5"/>
  <c r="F9" i="5"/>
  <c r="H9" i="5"/>
  <c r="J12" i="5"/>
  <c r="J15" i="5"/>
  <c r="J16" i="5"/>
  <c r="R10" i="5"/>
  <c r="I10" i="5"/>
  <c r="S69" i="5"/>
  <c r="S61" i="5"/>
  <c r="S45" i="5"/>
  <c r="S17" i="5"/>
  <c r="S37" i="5"/>
  <c r="S21"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G3" i="5"/>
  <c r="C19" i="3"/>
  <c r="B20" i="4"/>
  <c r="A11" i="6" s="1"/>
  <c r="B71" i="4"/>
  <c r="A49" i="6" s="1"/>
  <c r="B4" i="5"/>
  <c r="B10" i="4"/>
  <c r="A6" i="6" s="1"/>
  <c r="B22" i="4"/>
  <c r="A13" i="6" s="1"/>
  <c r="B4" i="4"/>
  <c r="B18" i="4"/>
  <c r="A10" i="6" s="1"/>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s="1"/>
  <c r="A34" i="6" s="1"/>
  <c r="A7" i="2"/>
  <c r="B14" i="4"/>
  <c r="B7" i="3"/>
  <c r="A31" i="2"/>
  <c r="C8" i="3"/>
  <c r="B18" i="3"/>
  <c r="B73" i="4"/>
  <c r="A51" i="6" s="1"/>
  <c r="A50" i="2"/>
  <c r="A40" i="2"/>
  <c r="C18" i="3"/>
  <c r="A3" i="2"/>
  <c r="I4" i="4"/>
  <c r="C13" i="3"/>
  <c r="A41" i="2"/>
  <c r="B69" i="4"/>
  <c r="A48" i="6" s="1"/>
  <c r="A27" i="2"/>
  <c r="A55" i="2"/>
  <c r="A66" i="2"/>
  <c r="A73" i="2"/>
  <c r="A16" i="2"/>
  <c r="C17" i="3"/>
  <c r="A20" i="2"/>
  <c r="B6" i="3"/>
  <c r="B2" i="3"/>
  <c r="A49" i="2"/>
  <c r="B13" i="4"/>
  <c r="A19" i="2"/>
  <c r="A38" i="2"/>
  <c r="A1" i="2"/>
  <c r="B83" i="4"/>
  <c r="A58" i="6" s="1"/>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s="1"/>
  <c r="B21" i="4"/>
  <c r="A12" i="6" s="1"/>
  <c r="B17" i="4"/>
  <c r="A9" i="6" s="1"/>
  <c r="B15" i="4"/>
  <c r="A7" i="6" s="1"/>
  <c r="B19" i="4"/>
  <c r="B25" i="4"/>
  <c r="A14" i="6" s="1"/>
  <c r="D2" i="4"/>
  <c r="B6" i="4"/>
  <c r="C21" i="3"/>
  <c r="B9" i="4"/>
  <c r="A5" i="6" s="1"/>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R31" i="5"/>
  <c r="J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H25" i="6"/>
  <c r="D25" i="6"/>
  <c r="D31" i="6"/>
  <c r="J4" i="5"/>
  <c r="M4" i="5"/>
  <c r="K4" i="5"/>
  <c r="C16" i="6"/>
  <c r="P4" i="5"/>
  <c r="D4" i="8"/>
  <c r="B1001" i="7"/>
  <c r="B35" i="4"/>
  <c r="B38" i="4"/>
  <c r="B62" i="4" s="1"/>
  <c r="A43" i="6" s="1"/>
  <c r="B3" i="6"/>
  <c r="A4" i="8"/>
  <c r="B22" i="3"/>
  <c r="B4" i="8"/>
  <c r="B34" i="4"/>
  <c r="B40" i="4"/>
  <c r="B52" i="4" s="1"/>
  <c r="A35" i="6" s="1"/>
  <c r="C3" i="6"/>
  <c r="I4" i="8"/>
  <c r="C5" i="7"/>
  <c r="A1" i="6"/>
  <c r="A85" i="4"/>
  <c r="B33" i="4"/>
  <c r="A21" i="6" s="1"/>
  <c r="B81" i="4"/>
  <c r="A57" i="6" s="1"/>
  <c r="H4" i="5"/>
  <c r="O4" i="5"/>
  <c r="B2" i="5"/>
  <c r="B41" i="4"/>
  <c r="B65" i="4" s="1"/>
  <c r="A46" i="6" s="1"/>
  <c r="D3" i="6"/>
  <c r="B20" i="1"/>
  <c r="B29" i="4"/>
  <c r="A18" i="6" s="1"/>
  <c r="A3" i="6"/>
  <c r="D5" i="7"/>
  <c r="N4" i="5"/>
  <c r="B28" i="4"/>
  <c r="A17" i="6" s="1"/>
  <c r="G4" i="5"/>
  <c r="A1" i="7"/>
  <c r="F4" i="5"/>
  <c r="C4" i="8"/>
  <c r="A1" i="8"/>
  <c r="B79" i="4"/>
  <c r="A55" i="6" s="1"/>
  <c r="D1" i="6"/>
  <c r="B5" i="7"/>
  <c r="C26" i="6"/>
  <c r="C41" i="6"/>
  <c r="A64" i="2"/>
  <c r="A47" i="2"/>
  <c r="C36" i="6"/>
  <c r="H4" i="8"/>
  <c r="F4" i="8"/>
  <c r="B3" i="5"/>
  <c r="G4" i="8"/>
  <c r="I4" i="5"/>
  <c r="L4" i="5"/>
  <c r="B68" i="4"/>
  <c r="A47" i="6" s="1"/>
  <c r="A4" i="5"/>
  <c r="G25" i="4"/>
  <c r="G37" i="4" s="1"/>
  <c r="D25" i="4"/>
  <c r="D43" i="4" s="1"/>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S19"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J193" i="5"/>
  <c r="G1281" i="5"/>
  <c r="H2321" i="5"/>
  <c r="G1161" i="5"/>
  <c r="S1947" i="5"/>
  <c r="G2121" i="5"/>
  <c r="R84" i="5"/>
  <c r="S1867" i="5"/>
  <c r="I313" i="5"/>
  <c r="J129" i="5"/>
  <c r="H90" i="5"/>
  <c r="J56" i="5"/>
  <c r="S1131" i="5"/>
  <c r="I82" i="5"/>
  <c r="J1281" i="5"/>
  <c r="F2265" i="5"/>
  <c r="S2243" i="5"/>
  <c r="S2003" i="5"/>
  <c r="G1072" i="5"/>
  <c r="I1072" i="5"/>
  <c r="I1387" i="5"/>
  <c r="J1387" i="5"/>
  <c r="J1736" i="5"/>
  <c r="J84"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47" i="5"/>
  <c r="G1014" i="5"/>
  <c r="G1094" i="5"/>
  <c r="G662" i="5"/>
  <c r="G518" i="5"/>
  <c r="G846" i="5"/>
  <c r="G55" i="5"/>
  <c r="G654" i="5"/>
  <c r="G982" i="5"/>
  <c r="G542" i="5"/>
  <c r="G5" i="6"/>
  <c r="H5" i="6" s="1"/>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D16" i="6"/>
  <c r="K61" i="6"/>
  <c r="I2363" i="5"/>
  <c r="H2363" i="5"/>
  <c r="J2363" i="5"/>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D44" i="6"/>
  <c r="D39" i="6"/>
  <c r="D34" i="6"/>
  <c r="C24" i="6"/>
  <c r="S8" i="5"/>
  <c r="C12" i="6" l="1"/>
  <c r="G61" i="6"/>
  <c r="H61" i="6" s="1"/>
  <c r="D61" i="6" s="1"/>
  <c r="X7" i="5"/>
  <c r="X6" i="5"/>
  <c r="J5" i="5"/>
  <c r="X5" i="5"/>
  <c r="X32" i="5"/>
  <c r="S32" i="5"/>
  <c r="F60" i="6"/>
  <c r="F43" i="6"/>
  <c r="H43" i="6" s="1"/>
  <c r="H23" i="6"/>
  <c r="F28" i="6"/>
  <c r="H28" i="6" s="1"/>
  <c r="F48" i="6"/>
  <c r="F52" i="6" s="1"/>
  <c r="H52" i="6" s="1"/>
  <c r="F33" i="6"/>
  <c r="H33" i="6" s="1"/>
  <c r="F38" i="6"/>
  <c r="H38" i="6" s="1"/>
  <c r="B61" i="4"/>
  <c r="A42" i="6" s="1"/>
  <c r="B37" i="4"/>
  <c r="A22" i="6" s="1"/>
  <c r="B55" i="4"/>
  <c r="A37" i="6" s="1"/>
  <c r="B49" i="4"/>
  <c r="A32" i="6" s="1"/>
  <c r="B43" i="4"/>
  <c r="A27" i="6" s="1"/>
  <c r="F20" i="6"/>
  <c r="H20" i="6" s="1"/>
  <c r="G15" i="6"/>
  <c r="H15" i="6" s="1"/>
  <c r="D13" i="6"/>
  <c r="C13" i="6"/>
  <c r="B59" i="4"/>
  <c r="A41" i="6" s="1"/>
  <c r="B46" i="4"/>
  <c r="A30" i="6" s="1"/>
  <c r="C11" i="6"/>
  <c r="D11" i="6"/>
  <c r="C7" i="6"/>
  <c r="D7" i="6"/>
  <c r="D9" i="6"/>
  <c r="C9" i="6"/>
  <c r="D8" i="6"/>
  <c r="C8" i="6"/>
  <c r="C10" i="6"/>
  <c r="D10" i="6"/>
  <c r="C4" i="5"/>
  <c r="F64" i="6" s="1"/>
  <c r="C64" i="6" s="1"/>
  <c r="D5" i="6"/>
  <c r="C5" i="6"/>
  <c r="C2" i="6"/>
  <c r="H59" i="6"/>
  <c r="D49" i="4"/>
  <c r="D61" i="4"/>
  <c r="G49" i="4"/>
  <c r="F6" i="6"/>
  <c r="H6" i="6" s="1"/>
  <c r="D68" i="4"/>
  <c r="C4" i="6"/>
  <c r="D4" i="6"/>
  <c r="B74" i="4"/>
  <c r="A52" i="6" s="1"/>
  <c r="B56" i="4"/>
  <c r="A38" i="6" s="1"/>
  <c r="A26" i="6"/>
  <c r="A23" i="6"/>
  <c r="B47" i="4"/>
  <c r="A31" i="6" s="1"/>
  <c r="B50" i="4"/>
  <c r="A33" i="6" s="1"/>
  <c r="B44" i="4"/>
  <c r="A28" i="6" s="1"/>
  <c r="G31" i="4"/>
  <c r="G68" i="4"/>
  <c r="D31" i="4"/>
  <c r="G43" i="4"/>
  <c r="G55" i="4"/>
  <c r="G61" i="4"/>
  <c r="B53" i="4"/>
  <c r="A36" i="6" s="1"/>
  <c r="B58" i="4"/>
  <c r="A40" i="6" s="1"/>
  <c r="B63" i="4"/>
  <c r="A44" i="6" s="1"/>
  <c r="A24" i="6"/>
  <c r="B64" i="4"/>
  <c r="A45" i="6" s="1"/>
  <c r="D55" i="4"/>
  <c r="A25" i="6"/>
  <c r="B57" i="4"/>
  <c r="A39" i="6" s="1"/>
  <c r="D37" i="4"/>
  <c r="B75" i="4"/>
  <c r="A53" i="6" s="1"/>
  <c r="X8" i="5"/>
  <c r="S6" i="5"/>
  <c r="S7" i="5"/>
  <c r="S5" i="5"/>
  <c r="T8" i="5"/>
  <c r="C61" i="6" l="1"/>
  <c r="C20" i="6"/>
  <c r="D20" i="6"/>
  <c r="D38" i="6"/>
  <c r="C38" i="6"/>
  <c r="B2" i="6"/>
  <c r="H60" i="6"/>
  <c r="D33" i="6"/>
  <c r="C33" i="6"/>
  <c r="F57" i="6"/>
  <c r="H57" i="6" s="1"/>
  <c r="F53" i="6"/>
  <c r="H53" i="6" s="1"/>
  <c r="F58" i="6"/>
  <c r="H58" i="6" s="1"/>
  <c r="H48" i="6"/>
  <c r="F49" i="6"/>
  <c r="F54" i="6"/>
  <c r="H54" i="6" s="1"/>
  <c r="F55" i="6"/>
  <c r="H55" i="6" s="1"/>
  <c r="D28" i="6"/>
  <c r="C28" i="6"/>
  <c r="D23" i="6"/>
  <c r="C23" i="6"/>
  <c r="D52" i="6"/>
  <c r="C52" i="6"/>
  <c r="D43" i="6"/>
  <c r="C43" i="6"/>
  <c r="D15" i="6"/>
  <c r="C15" i="6"/>
  <c r="K60" i="6"/>
  <c r="G64" i="6" a="1"/>
  <c r="G64" i="6" s="1"/>
  <c r="H64" i="6" s="1"/>
  <c r="D6" i="6"/>
  <c r="C6" i="6"/>
  <c r="C59" i="6"/>
  <c r="D59" i="6"/>
  <c r="T7" i="5"/>
  <c r="T6" i="5"/>
  <c r="T5" i="5"/>
  <c r="D55" i="6" l="1"/>
  <c r="C55" i="6"/>
  <c r="D54" i="6"/>
  <c r="C54" i="6"/>
  <c r="H49" i="6"/>
  <c r="H65" i="6" s="1"/>
  <c r="D2" i="6" s="1"/>
  <c r="F50" i="6"/>
  <c r="H50" i="6" s="1"/>
  <c r="C48" i="6"/>
  <c r="D48" i="6"/>
  <c r="D58" i="6"/>
  <c r="C58" i="6"/>
  <c r="D53" i="6"/>
  <c r="C53" i="6"/>
  <c r="D57" i="6"/>
  <c r="C57" i="6"/>
  <c r="C60" i="6"/>
  <c r="D60" i="6"/>
  <c r="C50" i="6" l="1"/>
  <c r="D50" i="6"/>
  <c r="C49" i="6"/>
  <c r="D49" i="6"/>
</calcChain>
</file>

<file path=xl/comments1.xml><?xml version="1.0" encoding="utf-8"?>
<comments xmlns="http://schemas.openxmlformats.org/spreadsheetml/2006/main">
  <authors>
    <author>Connors, Jared M</author>
  </authors>
  <commentList>
    <comment ref="I130"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<sst xmlns="http://schemas.openxmlformats.org/spreadsheetml/2006/main" count="23042" uniqueCount="19209">
  <si>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</si>
  <si>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</si>
  <si>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</si>
  <si>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</si>
  <si>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</si>
  <si>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</si>
  <si>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</si>
  <si>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</si>
  <si>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</si>
  <si>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</si>
  <si>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</si>
  <si>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</si>
  <si>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</si>
  <si>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</si>
  <si>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</si>
  <si>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</si>
  <si>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</si>
  <si>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</si>
  <si>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</si>
  <si>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</si>
  <si>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</si>
  <si>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</si>
  <si>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</si>
  <si>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</si>
  <si>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</si>
  <si>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</si>
  <si>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</si>
  <si>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</si>
  <si>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</si>
  <si>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</si>
  <si>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</si>
  <si>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</si>
  <si>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</si>
  <si>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</si>
  <si>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</si>
  <si>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</si>
  <si>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</si>
  <si>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</si>
  <si>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</si>
  <si>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</si>
  <si>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</si>
  <si>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</si>
  <si>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</si>
  <si>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</si>
  <si>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</si>
  <si>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</si>
  <si>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</si>
  <si>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</si>
  <si>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</si>
  <si>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</si>
  <si>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</si>
  <si>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</si>
  <si>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</si>
  <si>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</si>
  <si>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</si>
  <si>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</si>
  <si>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</si>
  <si>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</si>
  <si>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</si>
  <si>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</si>
  <si>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</si>
  <si>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</si>
  <si>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</si>
  <si>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</si>
  <si>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</si>
  <si>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</si>
  <si>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</si>
  <si>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</si>
  <si>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</si>
  <si>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</si>
  <si>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</si>
  <si>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</si>
  <si>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</si>
  <si>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</si>
  <si>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</si>
  <si>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</si>
  <si>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</si>
  <si>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</si>
  <si>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</si>
  <si>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</si>
  <si>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</si>
  <si>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</si>
  <si>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</si>
  <si>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</si>
  <si>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</si>
  <si>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</si>
  <si>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</si>
  <si>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</si>
  <si>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</si>
  <si>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</si>
  <si>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</si>
  <si>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</si>
  <si>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</si>
  <si>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</si>
  <si>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</si>
  <si>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</si>
  <si>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</si>
  <si>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</si>
  <si>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</si>
  <si>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</si>
  <si>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</si>
  <si>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</si>
  <si>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</si>
  <si>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</si>
  <si>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</si>
  <si>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</si>
  <si>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</si>
  <si>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</si>
  <si>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</si>
  <si>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</si>
  <si>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</si>
  <si>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</si>
  <si>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</si>
  <si>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</si>
  <si>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</si>
  <si>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</si>
  <si>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</si>
  <si>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</si>
  <si>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</si>
  <si>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</si>
  <si>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</si>
  <si>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</si>
  <si>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</si>
  <si>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</si>
  <si>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</si>
  <si>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</si>
  <si>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</si>
  <si>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</si>
  <si>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</si>
  <si>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</si>
  <si>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</si>
  <si>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</si>
  <si>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</si>
  <si>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</si>
  <si>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</si>
  <si>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</si>
  <si>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</si>
  <si>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</si>
  <si>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</si>
  <si>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</si>
  <si>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</si>
  <si>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</si>
  <si>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</si>
  <si>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</si>
  <si>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</si>
  <si>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</si>
  <si>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</si>
  <si>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</si>
  <si>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</si>
  <si>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</si>
  <si>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</si>
  <si>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</si>
  <si>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</si>
  <si>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</si>
  <si>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</si>
  <si>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</si>
  <si>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</si>
  <si>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</si>
  <si>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</si>
  <si>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</si>
  <si>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</si>
  <si>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</si>
  <si>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</si>
  <si>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</si>
  <si>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</si>
  <si>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</si>
  <si>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</si>
  <si>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</si>
  <si>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</si>
  <si>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</si>
  <si>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</si>
  <si>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</si>
  <si>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</si>
  <si>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</si>
  <si>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</si>
  <si>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</si>
  <si>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</si>
  <si>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</si>
  <si>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</si>
  <si>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</si>
  <si>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</si>
  <si>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</si>
  <si>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</si>
  <si>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</si>
  <si>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</si>
  <si>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</si>
  <si>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</si>
  <si>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</si>
  <si>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</si>
  <si>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</si>
  <si>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</si>
  <si>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</si>
  <si>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</si>
  <si>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</si>
  <si>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</si>
  <si>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</si>
  <si>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</si>
  <si>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</si>
  <si>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</si>
  <si>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</si>
  <si>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</si>
  <si>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</si>
  <si>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</si>
  <si>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</si>
  <si>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</si>
  <si>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</si>
  <si>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</si>
  <si>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</si>
  <si>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</si>
  <si>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</si>
  <si>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</si>
  <si>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</si>
  <si>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</si>
  <si>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</si>
  <si>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</si>
  <si>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</si>
  <si>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</si>
  <si>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</si>
  <si>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</si>
  <si>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</si>
  <si>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</si>
  <si>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</si>
  <si>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</si>
  <si>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</si>
  <si>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</si>
  <si>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</si>
  <si>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</si>
  <si>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</si>
  <si>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</si>
  <si>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</si>
  <si>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</si>
  <si>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</si>
  <si>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</si>
  <si>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</si>
  <si>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</si>
  <si>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</si>
  <si>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</si>
  <si>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</si>
  <si>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</si>
  <si>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</si>
  <si>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</si>
  <si>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</si>
  <si>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</si>
  <si>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</si>
  <si>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</si>
  <si>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</si>
  <si>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</si>
  <si>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</si>
  <si>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</si>
  <si>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</si>
  <si>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</si>
  <si>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</si>
  <si>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</si>
  <si>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</si>
  <si>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</si>
  <si>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</si>
  <si>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</si>
  <si>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</si>
  <si>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</si>
  <si>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</si>
  <si>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</si>
  <si>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</si>
  <si>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</si>
  <si>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</si>
  <si>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</si>
  <si>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</si>
  <si>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</si>
  <si>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</si>
  <si>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</si>
  <si>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</si>
  <si>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</si>
  <si>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</si>
  <si>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</si>
  <si>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</si>
  <si>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</si>
  <si>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</si>
  <si>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</si>
  <si>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</si>
  <si>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</si>
  <si>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</si>
  <si>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</si>
  <si>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</si>
  <si>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</si>
  <si>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</si>
  <si>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</si>
  <si>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</si>
  <si>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</si>
  <si>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</si>
  <si>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</si>
  <si>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</si>
  <si>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</si>
  <si>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</si>
  <si>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</si>
  <si>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</si>
  <si>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</si>
  <si>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</si>
  <si>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</si>
  <si>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</si>
  <si>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</si>
  <si>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</si>
  <si>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</si>
  <si>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</si>
  <si>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</si>
  <si>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</si>
  <si>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</si>
  <si>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</si>
  <si>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</si>
  <si>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</si>
  <si>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</si>
  <si>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</si>
  <si>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</si>
  <si>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</si>
  <si>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</si>
  <si>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</si>
  <si>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</si>
  <si>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</si>
  <si>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</si>
  <si>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</si>
  <si>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</si>
  <si>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</si>
  <si>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</si>
  <si>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</si>
  <si>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</si>
  <si>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</si>
  <si>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</si>
  <si>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</si>
  <si>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</si>
  <si>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</si>
  <si>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</si>
  <si>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</si>
  <si>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</si>
  <si>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</si>
  <si>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</si>
  <si>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</si>
  <si>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</si>
  <si>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</si>
  <si>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</si>
  <si>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</si>
  <si>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</si>
  <si>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</si>
  <si>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</si>
  <si>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</si>
  <si>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</si>
  <si>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</si>
  <si>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</si>
  <si>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</si>
  <si>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</si>
  <si>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</si>
  <si>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</si>
  <si>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</si>
  <si>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</si>
  <si>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</si>
  <si>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</si>
  <si>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</si>
  <si>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</si>
  <si>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</si>
  <si>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</si>
  <si>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</si>
  <si>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</si>
  <si>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</si>
  <si>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</si>
  <si>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</si>
  <si>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</si>
  <si>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</si>
  <si>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</si>
  <si>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</si>
  <si>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</si>
  <si>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</si>
  <si>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</si>
  <si>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</si>
  <si>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</si>
  <si>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</si>
  <si>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</si>
  <si>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</si>
  <si>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</si>
  <si>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</si>
  <si>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</si>
  <si>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</si>
  <si>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</si>
  <si>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</si>
  <si>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</si>
  <si>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</si>
  <si>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</si>
  <si>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</si>
  <si>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</si>
  <si>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</si>
  <si>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</si>
  <si>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</si>
  <si>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</si>
  <si>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</si>
  <si>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</si>
  <si>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</si>
  <si>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</si>
  <si>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</si>
  <si>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</si>
  <si>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</si>
  <si>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</si>
  <si>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</si>
  <si>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6"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</si>
  <si>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</si>
  <si>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</si>
  <si>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</si>
  <si>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</si>
  <si>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</si>
  <si>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1"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</si>
  <si>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</si>
  <si>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</si>
  <si>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</si>
  <si>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</si>
  <si>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</si>
  <si>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</si>
  <si>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</si>
  <si>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</si>
  <si>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</si>
  <si>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</si>
  <si>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</si>
  <si>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family val="2"/>
        <charset val="128"/>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family val="2"/>
        <charset val="128"/>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</si>
  <si>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</si>
  <si>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</si>
  <si>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</si>
  <si>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</si>
  <si>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</si>
  <si>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</si>
  <si>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</si>
  <si>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</si>
  <si>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</si>
  <si>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</si>
  <si>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</si>
  <si>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</si>
  <si>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</si>
  <si>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</si>
  <si>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</si>
  <si>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</si>
  <si>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</si>
  <si>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</si>
  <si>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</si>
  <si>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</si>
  <si>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</si>
  <si>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</si>
  <si>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</si>
  <si>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</si>
  <si>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</si>
  <si>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</si>
  <si>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</si>
  <si>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</si>
  <si>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</si>
  <si>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</si>
  <si>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</si>
  <si>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</si>
  <si>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</si>
  <si>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</si>
  <si>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</si>
  <si>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</si>
  <si>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</si>
  <si>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</si>
  <si>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</si>
  <si>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</si>
  <si>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</si>
  <si>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</si>
  <si>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</si>
  <si>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</si>
  <si>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</si>
  <si>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</si>
  <si>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</si>
  <si>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</si>
  <si>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</si>
  <si>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</si>
  <si>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</si>
  <si>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</si>
  <si>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</si>
  <si>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</si>
  <si>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</si>
  <si>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</si>
  <si>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</si>
  <si>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</si>
  <si>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</si>
  <si>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</si>
  <si>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</si>
  <si>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</si>
  <si>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</si>
  <si>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</si>
  <si>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</si>
  <si>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</si>
  <si>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</si>
  <si>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</si>
  <si>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</si>
  <si>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</si>
  <si>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</si>
  <si>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</si>
  <si>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</si>
  <si>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</si>
  <si>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</si>
  <si>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</si>
  <si>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</si>
  <si>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</si>
  <si>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</si>
  <si>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</si>
  <si>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</si>
  <si>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</si>
  <si>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charset val="134"/>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</si>
  <si>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family val="2"/>
        <charset val="128"/>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family val="2"/>
        <charset val="128"/>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</si>
  <si>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</si>
  <si>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</si>
  <si>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</si>
  <si>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</si>
  <si>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</si>
  <si>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</si>
  <si>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</si>
  <si>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</si>
  <si>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</si>
  <si>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</si>
  <si>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</si>
  <si>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family val="2"/>
        <charset val="128"/>
      </rPr>
      <t>又は天然マイカ</t>
    </r>
    <r>
      <rPr>
        <sz val="11"/>
        <rFont val="ＭＳ Ｐゴシック"/>
        <family val="3"/>
        <charset val="128"/>
      </rPr>
      <t>に関する質問1への回答が「Yes」の場合、コバルト</t>
    </r>
    <r>
      <rPr>
        <sz val="11"/>
        <color rgb="FF00B050"/>
        <rFont val="ＭＳ Ｐゴシック"/>
        <family val="2"/>
        <charset val="128"/>
      </rPr>
      <t>又は天然マイカ</t>
    </r>
    <r>
      <rPr>
        <sz val="11"/>
        <rFont val="ＭＳ Ｐゴシック"/>
        <family val="3"/>
        <charset val="128"/>
      </rPr>
      <t>についてすべての質問に記入し、貴社のデュー</t>
    </r>
    <r>
      <rPr>
        <sz val="11"/>
        <color rgb="FF00B050"/>
        <rFont val="ＭＳ Ｐゴシック"/>
        <family val="2"/>
        <charset val="128"/>
      </rPr>
      <t>・</t>
    </r>
    <r>
      <rPr>
        <sz val="11"/>
        <rFont val="ＭＳ Ｐゴシック"/>
        <family val="3"/>
        <charset val="128"/>
      </rPr>
      <t>ディリジェンスプログラム全体に関する下記のデュー</t>
    </r>
    <r>
      <rPr>
        <sz val="11"/>
        <color rgb="FF00B050"/>
        <rFont val="ＭＳ Ｐゴシック"/>
        <family val="2"/>
        <charset val="128"/>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</si>
  <si>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</si>
  <si>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</si>
  <si>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</si>
  <si>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</si>
  <si>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charset val="134"/>
      </rPr>
      <t>1. 此问题用于确定</t>
    </r>
    <r>
      <rPr>
        <sz val="11"/>
        <color rgb="FFFF0000"/>
        <rFont val="SimSun"/>
        <charset val="134"/>
      </rPr>
      <t>钴或天然云母</t>
    </r>
    <r>
      <rPr>
        <sz val="11"/>
        <color rgb="FF000000"/>
        <rFont val="SimSun"/>
        <charset val="134"/>
      </rPr>
      <t>是否在报告要求的范围内。此问题的答复用于排除任何痕量级杂质或自然生成的副产品。
此问题询问是否有任何钴</t>
    </r>
    <r>
      <rPr>
        <sz val="11"/>
        <color rgb="FFFF0000"/>
        <rFont val="SimSun"/>
        <charset val="134"/>
      </rPr>
      <t>或天然云母</t>
    </r>
    <r>
      <rPr>
        <sz val="11"/>
        <color rgb="FF000000"/>
        <rFont val="SimSun"/>
        <charset val="134"/>
      </rPr>
      <t>在贵公司生产的产品（包括化合物）中用作原材料、组件或添加物。原材料、组件、添加物、磨具和切削工具中的杂质不在此调查范围。
此问题的有效答复为</t>
    </r>
    <r>
      <rPr>
        <sz val="11"/>
        <color rgb="FFFF0000"/>
        <rFont val="SimSun"/>
        <charset val="134"/>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</si>
  <si>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family val="2"/>
        <charset val="128"/>
      </rPr>
      <t>本申告適用外</t>
    </r>
    <r>
      <rPr>
        <sz val="11"/>
        <color rgb="FFFF0000"/>
        <rFont val="ＭＳ Ｐゴシック"/>
        <family val="3"/>
        <charset val="128"/>
      </rPr>
      <t>）」で回答してください。「Not applicable for this declaration（</t>
    </r>
    <r>
      <rPr>
        <sz val="11"/>
        <color rgb="FF00B050"/>
        <rFont val="ＭＳ Ｐゴシック"/>
        <family val="2"/>
        <charset val="128"/>
      </rPr>
      <t>本申告適用外</t>
    </r>
    <r>
      <rPr>
        <sz val="11"/>
        <color rgb="FFFF0000"/>
        <rFont val="ＭＳ Ｐゴシック"/>
        <family val="3"/>
        <charset val="128"/>
      </rPr>
      <t>）」は、</t>
    </r>
    <r>
      <rPr>
        <sz val="11"/>
        <color rgb="FF00B050"/>
        <rFont val="ＭＳ Ｐゴシック"/>
        <family val="2"/>
        <charset val="128"/>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</si>
  <si>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</si>
  <si>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</si>
  <si>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</si>
  <si>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</si>
  <si>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</si>
  <si>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</si>
  <si>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</si>
  <si>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</si>
  <si>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</si>
  <si>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</si>
  <si>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charset val="134"/>
      </rPr>
      <t>2. 对于对问题 1 答复“是”的每个情况，必须为</t>
    </r>
    <r>
      <rPr>
        <sz val="11"/>
        <color rgb="FFFF0000"/>
        <rFont val="SimSun"/>
        <charset val="134"/>
      </rPr>
      <t>钴和/或云母</t>
    </r>
    <r>
      <rPr>
        <sz val="11"/>
        <color rgb="FF000000"/>
        <rFont val="SimSun"/>
        <charset val="134"/>
      </rPr>
      <t>回答此问题。这是两个问题中的第一个问题，其答复用来确定</t>
    </r>
    <r>
      <rPr>
        <sz val="11"/>
        <color rgb="FFFF0000"/>
        <rFont val="SimSun"/>
        <charset val="134"/>
      </rPr>
      <t>钴或云母</t>
    </r>
    <r>
      <rPr>
        <sz val="11"/>
        <color rgb="FF000000"/>
        <rFont val="SimSun"/>
        <charset val="134"/>
      </rPr>
      <t>是否在冲突矿产报告模版的范围内。此问题取决于问题和对问题 1 的答复。此问题旨在确定在产品生产过程中有意添加或包含的</t>
    </r>
    <r>
      <rPr>
        <sz val="11"/>
        <color rgb="FFFF0000"/>
        <rFont val="SimSun"/>
        <charset val="134"/>
      </rPr>
      <t>钴和云母</t>
    </r>
    <r>
      <rPr>
        <sz val="11"/>
        <color rgb="FF000000"/>
        <rFont val="SimSun"/>
        <charset val="134"/>
      </rPr>
      <t>（若一定数量的</t>
    </r>
    <r>
      <rPr>
        <sz val="11"/>
        <color rgb="FFFF0000"/>
        <rFont val="SimSun"/>
        <charset val="134"/>
      </rPr>
      <t>钴和云母</t>
    </r>
    <r>
      <rPr>
        <sz val="11"/>
        <color rgb="FF000000"/>
        <rFont val="SimSun"/>
        <charset val="134"/>
      </rPr>
      <t>仍保留在成品中）。这包括可能并非要成为成品中的一部分以及可能并非对产品的功能有必要，而只是作为生产过程的残留物存在的</t>
    </r>
    <r>
      <rPr>
        <sz val="11"/>
        <color rgb="FFFF0000"/>
        <rFont val="SimSun"/>
        <charset val="134"/>
      </rPr>
      <t>钴和云母</t>
    </r>
    <r>
      <rPr>
        <sz val="11"/>
        <color rgb="FF000000"/>
        <rFont val="SimSun"/>
        <charset val="134"/>
      </rPr>
      <t>。在很多情况下，制造商可能已在生产过程中试图除去或促进消耗</t>
    </r>
    <r>
      <rPr>
        <sz val="11"/>
        <color rgb="FFFF0000"/>
        <rFont val="SimSun"/>
        <charset val="134"/>
      </rPr>
      <t>钴和云母</t>
    </r>
    <r>
      <rPr>
        <sz val="11"/>
        <color rgb="FF000000"/>
        <rFont val="SimSun"/>
        <charset val="134"/>
      </rPr>
      <t>，但还是有一定数量的</t>
    </r>
    <r>
      <rPr>
        <sz val="11"/>
        <color rgb="FFFF0000"/>
        <rFont val="SimSun"/>
        <charset val="134"/>
      </rPr>
      <t>钴和云母</t>
    </r>
    <r>
      <rPr>
        <sz val="11"/>
        <color rgb="FF000000"/>
        <rFont val="SimSun"/>
        <charset val="134"/>
      </rPr>
      <t>残留。若在生产过程中添加或纳入的</t>
    </r>
    <r>
      <rPr>
        <sz val="11"/>
        <color rgb="FFFF0000"/>
        <rFont val="SimSun"/>
        <charset val="134"/>
      </rPr>
      <t>钴或云母</t>
    </r>
    <r>
      <rPr>
        <sz val="11"/>
        <color rgb="FF000000"/>
        <rFont val="SimSun"/>
        <charset val="134"/>
      </rPr>
      <t>被完全移除，因此在该过程完成后，将没有</t>
    </r>
    <r>
      <rPr>
        <sz val="11"/>
        <color rgb="FFFF0000"/>
        <rFont val="SimSun"/>
        <charset val="134"/>
      </rPr>
      <t>钴或云母</t>
    </r>
    <r>
      <rPr>
        <sz val="11"/>
        <color rgb="FF000000"/>
        <rFont val="SimSun"/>
        <charset val="134"/>
      </rPr>
      <t>残留，对此问题的答复将是否。
必须为</t>
    </r>
    <r>
      <rPr>
        <sz val="11"/>
        <color rgb="FFFF0000"/>
        <rFont val="SimSun"/>
        <charset val="134"/>
      </rPr>
      <t>钴或云母</t>
    </r>
    <r>
      <rPr>
        <sz val="11"/>
        <color rgb="FF000000"/>
        <rFont val="SimSun"/>
        <charset val="134"/>
      </rPr>
      <t>回答这个问题。此问题的有效答复为</t>
    </r>
    <r>
      <rPr>
        <sz val="11"/>
        <color rgb="FFFF0000"/>
        <rFont val="SimSun"/>
        <charset val="134"/>
      </rPr>
      <t>“是”、“否”、“不知道”</t>
    </r>
    <r>
      <rPr>
        <sz val="11"/>
        <color rgb="FF000000"/>
        <rFont val="SimSun"/>
        <charset val="134"/>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</si>
  <si>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family val="2"/>
        <charset val="128"/>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</si>
  <si>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</si>
  <si>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</si>
  <si>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</si>
  <si>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</si>
  <si>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charset val="134"/>
      </rPr>
      <t xml:space="preserve">3. </t>
    </r>
    <r>
      <rPr>
        <sz val="11"/>
        <color rgb="FF000000"/>
        <rFont val="SimSun"/>
        <charset val="134"/>
      </rPr>
      <t>此申报是要确定一种产品或多种产品中钴或天然云母的任何部分的源产地是受冲突影响和高风险地区 (CAHRA)。如果供应链中的任何冶炼厂</t>
    </r>
    <r>
      <rPr>
        <sz val="11"/>
        <color rgb="FFFF0000"/>
        <rFont val="SimSun"/>
        <charset val="134"/>
      </rPr>
      <t>从 CAHRA 进行采购，</t>
    </r>
    <r>
      <rPr>
        <sz val="11"/>
        <color rgb="FF000000"/>
        <rFont val="SimSun"/>
        <charset val="134"/>
      </rPr>
      <t>无论此冶炼厂是否经过独立审计，则对此问题的答复应为“是”。</t>
    </r>
    <r>
      <rPr>
        <sz val="11"/>
        <color rgb="FFFF0000"/>
        <rFont val="SimSun"/>
        <charset val="134"/>
      </rPr>
      <t xml:space="preserve">
为钴</t>
    </r>
    <r>
      <rPr>
        <sz val="11"/>
        <color rgb="FF000000"/>
        <rFont val="SimSun"/>
        <charset val="134"/>
      </rPr>
      <t>回答此问题时，答案应该是“是”、“否”、“不知道”或者“仅刚果民主共和国”。</t>
    </r>
    <r>
      <rPr>
        <sz val="11"/>
        <color rgb="FFFF0000"/>
        <rFont val="SimSun"/>
        <charset val="134"/>
      </rPr>
      <t>为云母回答此问题时，答案应该是“是”、“否”、“不知道”或者“仅印度和/或马达加斯加”。</t>
    </r>
    <r>
      <rPr>
        <sz val="11"/>
        <color rgb="FF000000"/>
        <rFont val="SimSun"/>
        <charset val="134"/>
      </rPr>
      <t xml:space="preserve"> 如果回答“是”，请在备注部分提供证明。回答“不知道”是可接受的。如果对问题 1 </t>
    </r>
    <r>
      <rPr>
        <sz val="11"/>
        <color rgb="FFFF0000"/>
        <rFont val="SimSun"/>
        <charset val="134"/>
      </rPr>
      <t xml:space="preserve">和 2 </t>
    </r>
    <r>
      <rPr>
        <sz val="11"/>
        <color rgb="FF000000"/>
        <rFont val="SimSun"/>
        <charset val="134"/>
      </rPr>
      <t>的答复为“是”，则必须为钴或天然云母回答此问题。</t>
    </r>
  </si>
  <si>
    <r>
      <t>3.これは、製品または複数の製品に含まれるコバルト</t>
    </r>
    <r>
      <rPr>
        <sz val="11"/>
        <color rgb="FF00B050"/>
        <rFont val="ＭＳ Ｐゴシック"/>
        <family val="2"/>
        <charset val="128"/>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family val="2"/>
        <charset val="128"/>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family val="2"/>
        <charset val="128"/>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family val="2"/>
        <charset val="128"/>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</si>
  <si>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</si>
  <si>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</si>
  <si>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</si>
  <si>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</si>
  <si>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charset val="134"/>
      </rPr>
      <t>4. 此申报确定产品中包含的</t>
    </r>
    <r>
      <rPr>
        <sz val="11"/>
        <color rgb="FFFF0000"/>
        <rFont val="SimSun"/>
        <charset val="134"/>
      </rPr>
      <t>钴</t>
    </r>
    <r>
      <rPr>
        <sz val="11"/>
        <color rgb="FF000000"/>
        <rFont val="SimSun"/>
        <charset val="134"/>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charset val="134"/>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</si>
  <si>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family val="2"/>
        <charset val="128"/>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</si>
  <si>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</si>
  <si>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</si>
  <si>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</si>
  <si>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</si>
  <si>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</si>
  <si>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</si>
  <si>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</si>
  <si>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</si>
  <si>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</si>
  <si>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</si>
  <si>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charset val="134"/>
      </rPr>
      <t>6. 此问题是要核实供应商是否有理由相信他们已识别出提供此申报涵盖的产品中的</t>
    </r>
    <r>
      <rPr>
        <sz val="11"/>
        <color rgb="FFFF0000"/>
        <rFont val="SimSun"/>
        <charset val="134"/>
      </rPr>
      <t>钴或天然云母</t>
    </r>
    <r>
      <rPr>
        <sz val="11"/>
        <color rgb="FF000000"/>
        <rFont val="SimSun"/>
        <charset val="134"/>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</si>
  <si>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</si>
  <si>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</si>
  <si>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</si>
  <si>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</si>
  <si>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</si>
  <si>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</si>
  <si>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6"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</si>
  <si>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</si>
  <si>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</si>
  <si>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</si>
  <si>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</si>
  <si>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charset val="134"/>
      </rPr>
      <t xml:space="preserve">问题 </t>
    </r>
    <r>
      <rPr>
        <sz val="11"/>
        <color rgb="FFFF0000"/>
        <rFont val="SimSun"/>
        <charset val="134"/>
      </rPr>
      <t>A – G</t>
    </r>
    <r>
      <rPr>
        <sz val="11"/>
        <color rgb="FF000000"/>
        <rFont val="SimSun"/>
        <charset val="134"/>
      </rPr>
      <t xml:space="preserve"> 回答说明（69 - </t>
    </r>
    <r>
      <rPr>
        <sz val="11"/>
        <color rgb="FFFF0000"/>
        <rFont val="SimSun"/>
        <charset val="134"/>
      </rPr>
      <t>83</t>
    </r>
    <r>
      <rPr>
        <sz val="11"/>
        <color rgb="FF000000"/>
        <rFont val="SimSun"/>
        <charset val="134"/>
      </rPr>
      <t xml:space="preserve"> 行）。</t>
    </r>
    <r>
      <rPr>
        <sz val="11"/>
        <color rgb="FFFF0000"/>
        <rFont val="SimSun"/>
        <charset val="134"/>
      </rPr>
      <t>如果为钴或天然云母回答问题 1 和 2 的答复为“是”，则必须回答问题 A 到 G。</t>
    </r>
    <r>
      <rPr>
        <sz val="11"/>
        <color rgb="FF000000"/>
        <rFont val="SimSun"/>
        <charset val="134"/>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</si>
  <si>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family val="2"/>
        <charset val="128"/>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</si>
  <si>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</si>
  <si>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</si>
  <si>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</si>
  <si>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</si>
  <si>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charset val="134"/>
      </rPr>
      <t>G</t>
    </r>
    <r>
      <rPr>
        <sz val="11"/>
        <rFont val="SimSun"/>
        <family val="2"/>
      </rPr>
      <t xml:space="preserve"> 旨在评估贵公司钴</t>
    </r>
    <r>
      <rPr>
        <sz val="11"/>
        <color rgb="FFFF0000"/>
        <rFont val="SimSun"/>
        <charset val="134"/>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</si>
  <si>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ディリジェンスガイダンス」は、「デュー</t>
    </r>
    <r>
      <rPr>
        <sz val="11"/>
        <color rgb="FF00B050"/>
        <rFont val="ＭＳ Ｐゴシック"/>
        <family val="2"/>
        <charset val="128"/>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family val="2"/>
        <charset val="128"/>
      </rPr>
      <t>マイカ</t>
    </r>
    <r>
      <rPr>
        <sz val="11"/>
        <rFont val="ＭＳ Ｐゴシック"/>
        <family val="3"/>
        <charset val="128"/>
      </rPr>
      <t>調達のデュー</t>
    </r>
    <r>
      <rPr>
        <sz val="11"/>
        <color rgb="FF00B050"/>
        <rFont val="ＭＳ Ｐゴシック"/>
        <family val="2"/>
        <charset val="128"/>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</si>
  <si>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</si>
  <si>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</si>
  <si>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</si>
  <si>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</si>
  <si>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</si>
  <si>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</si>
  <si>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</si>
  <si>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</si>
  <si>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</si>
  <si>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</si>
  <si>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charset val="134"/>
      </rPr>
      <t>B. 此申报</t>
    </r>
    <r>
      <rPr>
        <sz val="11"/>
        <color rgb="FFFF0000"/>
        <rFont val="SimSun"/>
        <charset val="134"/>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</si>
  <si>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</si>
  <si>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</si>
  <si>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</si>
  <si>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</si>
  <si>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</si>
  <si>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charset val="134"/>
      </rPr>
      <t>C. 此申报是要确定公司是否要求其直接供应商从经独立验证的冶炼厂</t>
    </r>
    <r>
      <rPr>
        <sz val="11"/>
        <color rgb="FFFF0000"/>
        <rFont val="SimSun"/>
        <charset val="134"/>
      </rPr>
      <t>和加工厂</t>
    </r>
    <r>
      <rPr>
        <sz val="11"/>
        <color rgb="FF000000"/>
        <rFont val="SimSun"/>
        <charset val="134"/>
      </rPr>
      <t>处采购钴</t>
    </r>
    <r>
      <rPr>
        <sz val="11"/>
        <color rgb="FFFF0000"/>
        <rFont val="SimSun"/>
        <charset val="134"/>
      </rPr>
      <t>和/或天然云母</t>
    </r>
    <r>
      <rPr>
        <sz val="11"/>
        <color rgb="FF000000"/>
        <rFont val="SimSun"/>
        <charset val="134"/>
      </rPr>
      <t>。以“是”或“否”来</t>
    </r>
    <r>
      <rPr>
        <sz val="11"/>
        <color rgb="FFFF0000"/>
        <rFont val="SimSun"/>
        <charset val="134"/>
      </rPr>
      <t>为钴</t>
    </r>
    <r>
      <rPr>
        <sz val="11"/>
        <color rgb="FF000000"/>
        <rFont val="SimSun"/>
        <charset val="134"/>
      </rPr>
      <t>答复此问题。</t>
    </r>
    <r>
      <rPr>
        <sz val="11"/>
        <color rgb="FFFF0000"/>
        <rFont val="SimSun"/>
        <charset val="134"/>
      </rPr>
      <t>为云母回答此问题时的答案应该是“是”、“是，当多个加工厂已被验证”或“否”。</t>
    </r>
    <r>
      <rPr>
        <sz val="11"/>
        <color rgb="FF000000"/>
        <rFont val="SimSun"/>
        <charset val="134"/>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</si>
  <si>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family val="2"/>
        <charset val="128"/>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family val="2"/>
        <charset val="128"/>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family val="2"/>
        <charset val="128"/>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</si>
  <si>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</si>
  <si>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</si>
  <si>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</si>
  <si>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</si>
  <si>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</si>
  <si>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</si>
  <si>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</si>
  <si>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</si>
  <si>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</si>
  <si>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</si>
  <si>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</si>
  <si>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</si>
  <si>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</si>
  <si>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</si>
  <si>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</si>
  <si>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</si>
  <si>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</si>
  <si>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6"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</si>
  <si>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</si>
  <si>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</si>
  <si>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</si>
  <si>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</si>
  <si>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</si>
  <si>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</si>
  <si>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</si>
  <si>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</si>
  <si>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</si>
  <si>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</si>
  <si>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</si>
  <si>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</si>
  <si>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</si>
  <si>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</si>
  <si>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</si>
  <si>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</si>
  <si>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</si>
  <si>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</si>
  <si>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</si>
  <si>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</si>
  <si>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</si>
  <si>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</si>
  <si>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</si>
  <si>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</si>
  <si>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</si>
  <si>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</si>
  <si>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</si>
  <si>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</si>
  <si>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</si>
  <si>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</si>
  <si>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</si>
  <si>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</si>
  <si>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</si>
  <si>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</si>
  <si>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</si>
  <si>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1"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</si>
  <si>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</si>
  <si>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</si>
  <si>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</si>
  <si>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</si>
  <si>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</si>
  <si>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</si>
  <si>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</si>
  <si>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</si>
  <si>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</si>
  <si>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</si>
  <si>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</si>
  <si>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</si>
  <si>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</si>
  <si>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</si>
  <si>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</si>
  <si>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</si>
  <si>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</si>
  <si>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1"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</si>
  <si>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</si>
  <si>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</si>
  <si>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</si>
  <si>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</si>
  <si>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</si>
  <si>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6"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</si>
  <si>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</si>
  <si>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</si>
  <si>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</si>
  <si>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</si>
  <si>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</si>
  <si>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6"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</si>
  <si>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</si>
  <si>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</si>
  <si>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</si>
  <si>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</si>
  <si>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</si>
  <si>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6"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</si>
  <si>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</si>
  <si>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</si>
  <si>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</si>
  <si>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</si>
  <si>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</si>
  <si>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6"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</si>
  <si>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</si>
  <si>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</si>
  <si>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</si>
  <si>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</si>
  <si>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</si>
  <si>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</si>
  <si>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</si>
  <si>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</si>
  <si>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</si>
  <si>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</si>
  <si>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</si>
  <si>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</si>
  <si>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</si>
  <si>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</si>
  <si>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</si>
  <si>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</si>
  <si>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</si>
  <si>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1"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</si>
  <si>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</si>
  <si>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</si>
  <si>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</si>
  <si>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</si>
  <si>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</si>
  <si>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1"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</si>
  <si>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</si>
  <si>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</si>
  <si>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</si>
  <si>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</si>
  <si>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</si>
  <si>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1"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</si>
  <si>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</si>
  <si>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</si>
  <si>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</si>
  <si>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</si>
  <si>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</si>
  <si>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</si>
  <si>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</si>
  <si>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</si>
  <si>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</si>
  <si>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</si>
  <si>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</si>
  <si>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1"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</si>
  <si>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</si>
  <si>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</si>
  <si>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</si>
  <si>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</si>
  <si>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</si>
  <si>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</si>
  <si>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</si>
  <si>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</si>
  <si>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</si>
  <si>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</si>
  <si>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</si>
  <si>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</si>
  <si>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</si>
  <si>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</si>
  <si>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</si>
  <si>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</si>
  <si>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</si>
  <si>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</si>
  <si>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</si>
  <si>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</si>
  <si>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</si>
  <si>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</si>
  <si>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</si>
  <si>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1"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</si>
  <si>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</si>
  <si>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</si>
  <si>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</si>
  <si>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</si>
  <si>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</si>
  <si>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1"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</si>
  <si>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</si>
  <si>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</si>
  <si>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</si>
  <si>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</si>
  <si>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</si>
  <si>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</si>
  <si>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</si>
  <si>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</si>
  <si>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</si>
  <si>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</si>
  <si>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</si>
  <si>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1"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</si>
  <si>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</si>
  <si>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</si>
  <si>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</si>
  <si>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</si>
  <si>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</si>
  <si>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</si>
  <si>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</si>
  <si>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</si>
  <si>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</si>
  <si>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</si>
  <si>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</si>
  <si>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</si>
  <si>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</si>
  <si>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</si>
  <si>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</si>
  <si>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</si>
  <si>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</si>
  <si>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</si>
  <si>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</si>
  <si>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</si>
  <si>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</si>
  <si>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</si>
  <si>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</si>
  <si>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</si>
  <si>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</si>
  <si>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</si>
  <si>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</si>
  <si>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</si>
  <si>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</si>
  <si>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</si>
  <si>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</si>
  <si>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</si>
  <si>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</si>
  <si>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</si>
  <si>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</si>
  <si>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</si>
  <si>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</si>
  <si>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</si>
  <si>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</si>
  <si>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</si>
  <si>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</si>
  <si>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</si>
  <si>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</si>
  <si>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</si>
  <si>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</si>
  <si>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</si>
  <si>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</si>
  <si>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</si>
  <si>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</si>
  <si>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</si>
  <si>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</si>
  <si>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</si>
  <si>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</si>
  <si>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</si>
  <si>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</si>
  <si>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</si>
  <si>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</si>
  <si>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</si>
  <si>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</si>
  <si>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</si>
  <si>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</si>
  <si>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</si>
  <si>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</si>
  <si>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</si>
  <si>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</si>
  <si>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</si>
  <si>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</si>
  <si>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</si>
  <si>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</si>
  <si>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6"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</si>
  <si>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</si>
  <si>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</si>
  <si>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</si>
  <si>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</si>
  <si>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</si>
  <si>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</si>
  <si>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</si>
  <si>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</si>
  <si>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</si>
  <si>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</si>
  <si>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</si>
  <si>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</si>
  <si>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</si>
  <si>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</si>
  <si>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</si>
  <si>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</si>
  <si>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</si>
  <si>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</si>
  <si>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</si>
  <si>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</si>
  <si>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</si>
  <si>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</si>
  <si>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</si>
  <si>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</si>
  <si>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</si>
  <si>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</si>
  <si>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</si>
  <si>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</si>
  <si>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</si>
  <si>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</si>
  <si>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</si>
  <si>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</si>
  <si>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</si>
  <si>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</si>
  <si>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</si>
  <si>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</si>
  <si>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</si>
  <si>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</si>
  <si>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</si>
  <si>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</si>
  <si>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</si>
  <si>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</si>
  <si>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</si>
  <si>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</si>
  <si>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</si>
  <si>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</si>
  <si>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</si>
  <si>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</si>
  <si>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</si>
  <si>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</si>
  <si>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</si>
  <si>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</si>
  <si>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</si>
  <si>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</si>
  <si>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</si>
  <si>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</si>
  <si>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1"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</si>
  <si>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</si>
  <si>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</si>
  <si>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</si>
  <si>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</si>
  <si>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</si>
  <si>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</si>
  <si>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</si>
  <si>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</si>
  <si>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</si>
  <si>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</si>
  <si>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</si>
  <si>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1"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</si>
  <si>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</si>
  <si>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</si>
  <si>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</si>
  <si>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</si>
  <si>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</si>
  <si>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5"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</si>
  <si>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</si>
  <si>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</si>
  <si>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</si>
  <si>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</si>
  <si>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</si>
  <si>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</si>
  <si>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</si>
  <si>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</si>
  <si>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</si>
  <si>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</si>
  <si>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</si>
  <si>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</si>
  <si>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</si>
  <si>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</si>
  <si>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</si>
  <si>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</si>
  <si>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</si>
  <si>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family val="2"/>
        <charset val="128"/>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</si>
  <si>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</si>
  <si>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</si>
  <si>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</si>
  <si>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</si>
  <si>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</si>
  <si>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</si>
  <si>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</si>
  <si>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</si>
  <si>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</si>
  <si>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</si>
  <si>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</si>
  <si>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</si>
  <si>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</si>
  <si>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</si>
  <si>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</si>
  <si>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</si>
  <si>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</si>
  <si>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</si>
  <si>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</si>
  <si>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</si>
  <si>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</si>
  <si>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</si>
  <si>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</si>
  <si>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family val="2"/>
        <charset val="128"/>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family val="2"/>
        <charset val="128"/>
      </rPr>
      <t>マイカ</t>
    </r>
    <r>
      <rPr>
        <sz val="11"/>
        <color rgb="FFFF0000"/>
        <rFont val="ＭＳ Ｐゴシック"/>
        <family val="3"/>
        <charset val="128"/>
      </rPr>
      <t>以外の成分を</t>
    </r>
    <r>
      <rPr>
        <sz val="11"/>
        <color rgb="FF00B050"/>
        <rFont val="ＭＳ Ｐゴシック"/>
        <family val="2"/>
        <charset val="128"/>
      </rPr>
      <t>マイカ</t>
    </r>
    <r>
      <rPr>
        <sz val="11"/>
        <color rgb="FFFF0000"/>
        <rFont val="ＭＳ Ｐゴシック"/>
        <family val="3"/>
        <charset val="128"/>
      </rPr>
      <t>成分から分離し、川下の製造プロセスで使用するために複数の等級の</t>
    </r>
    <r>
      <rPr>
        <sz val="11"/>
        <color rgb="FF00B050"/>
        <rFont val="ＭＳ Ｐゴシック"/>
        <family val="2"/>
        <charset val="128"/>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</si>
  <si>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</si>
  <si>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</si>
  <si>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</si>
  <si>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</si>
  <si>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</si>
  <si>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</si>
  <si>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</si>
  <si>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</si>
  <si>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</si>
  <si>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</si>
  <si>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钴</t>
    </r>
    <r>
      <rPr>
        <sz val="11"/>
        <color rgb="FF000000"/>
        <rFont val="SimSun"/>
        <charset val="134"/>
      </rPr>
      <t>，或者在产品制造期间产生的</t>
    </r>
    <r>
      <rPr>
        <sz val="11"/>
        <color rgb="FFFF0000"/>
        <rFont val="SimSun"/>
        <charset val="134"/>
      </rPr>
      <t>钴</t>
    </r>
    <r>
      <rPr>
        <sz val="11"/>
        <color rgb="FF000000"/>
        <rFont val="SimSun"/>
        <charset val="134"/>
      </rPr>
      <t>加工废料。再生</t>
    </r>
    <r>
      <rPr>
        <sz val="11"/>
        <color rgb="FFFF0000"/>
        <rFont val="SimSun"/>
        <charset val="134"/>
      </rPr>
      <t>钴</t>
    </r>
    <r>
      <rPr>
        <sz val="11"/>
        <color rgb="FF000000"/>
        <rFont val="SimSun"/>
        <charset val="134"/>
      </rPr>
      <t>包括某些多余的、废弃的、缺陷的和废</t>
    </r>
    <r>
      <rPr>
        <sz val="11"/>
        <color rgb="FFFF0000"/>
        <rFont val="SimSun"/>
        <charset val="134"/>
      </rPr>
      <t>钴</t>
    </r>
    <r>
      <rPr>
        <sz val="11"/>
        <color rgb="FF000000"/>
        <rFont val="SimSun"/>
        <charset val="134"/>
      </rPr>
      <t>等材料，这些材料含有在生产此类金属时适于回收的已精炼或加工金属。再生</t>
    </r>
    <r>
      <rPr>
        <sz val="11"/>
        <color rgb="FFFF0000"/>
        <rFont val="SimSun"/>
        <charset val="134"/>
      </rPr>
      <t>钴</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</si>
  <si>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</si>
  <si>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</si>
  <si>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</si>
  <si>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</si>
  <si>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</si>
  <si>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</si>
  <si>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</si>
  <si>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</si>
  <si>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</si>
  <si>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</si>
  <si>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</si>
  <si>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</si>
  <si>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1"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</si>
  <si>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</si>
  <si>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</si>
  <si>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</si>
  <si>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</si>
  <si>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</si>
  <si>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6"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</si>
  <si>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</si>
  <si>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</si>
  <si>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</si>
  <si>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</si>
  <si>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</si>
  <si>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5"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</si>
  <si>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</si>
  <si>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</si>
  <si>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</si>
  <si>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</si>
  <si>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</si>
  <si>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</si>
  <si>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</si>
  <si>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</si>
  <si>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</si>
  <si>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</si>
  <si>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</si>
  <si>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</si>
  <si>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</si>
  <si>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</si>
  <si>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</si>
  <si>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</si>
  <si>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</si>
  <si>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</si>
  <si>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6"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</si>
  <si>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</si>
  <si>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</si>
  <si>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</si>
  <si>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</si>
  <si>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</si>
  <si>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</si>
  <si>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</si>
  <si>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</si>
  <si>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</si>
  <si>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</si>
  <si>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</si>
  <si>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</si>
  <si>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</si>
  <si>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</si>
  <si>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</si>
  <si>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</si>
  <si>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</si>
  <si>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</si>
  <si>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</si>
  <si>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</si>
  <si>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</si>
  <si>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</si>
  <si>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</si>
  <si>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</si>
  <si>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</si>
  <si>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</si>
  <si>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</si>
  <si>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</si>
  <si>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</si>
  <si>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</si>
  <si>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</si>
  <si>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</si>
  <si>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</si>
  <si>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</si>
  <si>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</si>
  <si>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</si>
  <si>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</si>
  <si>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</si>
  <si>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</si>
  <si>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</si>
  <si>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</si>
  <si>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</si>
  <si>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</si>
  <si>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</si>
  <si>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</si>
  <si>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</si>
  <si>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</si>
  <si>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</si>
  <si>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</si>
  <si>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</si>
  <si>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</si>
  <si>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</si>
  <si>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</si>
  <si>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</si>
  <si>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</si>
  <si>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</si>
  <si>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</si>
  <si>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</si>
  <si>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</si>
  <si>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</si>
  <si>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</si>
  <si>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</si>
  <si>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</si>
  <si>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</si>
  <si>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</si>
  <si>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</si>
  <si>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</si>
  <si>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1"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</si>
  <si>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</si>
  <si>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</si>
  <si>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</si>
  <si>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</si>
  <si>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</si>
  <si>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</si>
  <si>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</si>
  <si>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</si>
  <si>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</si>
  <si>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</si>
  <si>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</si>
  <si>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</si>
  <si>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</si>
  <si>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</si>
  <si>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</si>
  <si>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</si>
  <si>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</si>
  <si>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</si>
  <si>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</si>
  <si>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</si>
  <si>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</si>
  <si>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</si>
  <si>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</si>
  <si>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</si>
  <si>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</si>
  <si>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</si>
  <si>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</si>
  <si>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</si>
  <si>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</si>
  <si>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</si>
  <si>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</si>
  <si>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</si>
  <si>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</si>
  <si>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</si>
  <si>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</si>
  <si>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</si>
  <si>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</si>
  <si>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</si>
  <si>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</si>
  <si>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</si>
  <si>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</si>
  <si>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</si>
  <si>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</si>
  <si>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</si>
  <si>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</si>
  <si>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</si>
  <si>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</si>
  <si>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</si>
  <si>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</si>
  <si>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</si>
  <si>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</si>
  <si>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</si>
  <si>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</si>
  <si>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</si>
  <si>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</si>
  <si>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</si>
  <si>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</si>
  <si>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</si>
  <si>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</si>
  <si>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</si>
  <si>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</si>
  <si>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</si>
  <si>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</si>
  <si>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</si>
  <si>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</si>
  <si>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</si>
  <si>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</si>
  <si>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が意図的に</t>
    </r>
    <r>
      <rPr>
        <sz val="11"/>
        <color rgb="FF00B050"/>
        <rFont val="ＭＳ Ｐゴシック"/>
        <family val="2"/>
        <charset val="128"/>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</si>
  <si>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</si>
  <si>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</si>
  <si>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</si>
  <si>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</si>
  <si>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</si>
  <si>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</si>
  <si>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</si>
  <si>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</si>
  <si>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</si>
  <si>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</si>
  <si>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</si>
  <si>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紛争地域および高リスク地域をコバルト又は天然マイカの原産地と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</si>
  <si>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</si>
  <si>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</si>
  <si>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</si>
  <si>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</si>
  <si>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</si>
  <si>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</si>
  <si>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</si>
  <si>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</si>
  <si>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</si>
  <si>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</si>
  <si>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</si>
  <si>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</si>
  <si>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</si>
  <si>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</si>
  <si>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</si>
  <si>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</si>
  <si>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charset val="134"/>
      </rPr>
      <t>6) 您是否识别出为贵公司的供应链供应钴</t>
    </r>
    <r>
      <rPr>
        <sz val="11"/>
        <color rgb="FFFF0000"/>
        <rFont val="SimSun"/>
        <charset val="134"/>
      </rPr>
      <t>或天然云母</t>
    </r>
    <r>
      <rPr>
        <sz val="11"/>
        <color rgb="FF000000"/>
        <rFont val="SimSun"/>
        <charset val="134"/>
      </rPr>
      <t>的所有冶炼厂</t>
    </r>
    <r>
      <rPr>
        <sz val="11"/>
        <color rgb="FFFF0000"/>
        <rFont val="SimSun"/>
        <charset val="134"/>
      </rPr>
      <t>或加工厂</t>
    </r>
    <r>
      <rPr>
        <sz val="11"/>
        <color rgb="FF000000"/>
        <rFont val="SimSun"/>
        <charset val="134"/>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</si>
  <si>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family val="2"/>
        <charset val="128"/>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</si>
  <si>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</si>
  <si>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</si>
  <si>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</si>
  <si>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</si>
  <si>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</si>
  <si>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</si>
  <si>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</si>
  <si>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</si>
  <si>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</si>
  <si>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</si>
  <si>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</si>
  <si>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</si>
  <si>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</si>
  <si>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</si>
  <si>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</si>
  <si>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</si>
  <si>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</si>
  <si>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</si>
  <si>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</si>
  <si>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</si>
  <si>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</si>
  <si>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</si>
  <si>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</si>
  <si>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</si>
  <si>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</si>
  <si>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</si>
  <si>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</si>
  <si>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</si>
  <si>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</si>
  <si>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</si>
  <si>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</si>
  <si>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charset val="134"/>
      </rPr>
      <t>C. 贵公司是否要求贵公司的直接供应商从尽职调查实践经独立第三方审计计划验证过的冶炼厂采购钴</t>
    </r>
    <r>
      <rPr>
        <sz val="11"/>
        <color rgb="FFFF0000"/>
        <rFont val="SimSun"/>
        <charset val="134"/>
      </rPr>
      <t>或从拥有相同资质的加工厂采购天然云母</t>
    </r>
    <r>
      <rPr>
        <sz val="11"/>
        <color rgb="FF000000"/>
        <rFont val="SimSun"/>
        <charset val="134"/>
      </rPr>
      <t>？</t>
    </r>
  </si>
  <si>
    <r>
      <t>C.貴社は直接サプライヤーに対し、独立民間監査会社の監査プログラムによりデュー</t>
    </r>
    <r>
      <rPr>
        <sz val="11"/>
        <color rgb="FF00B050"/>
        <rFont val="ＭＳ Ｐゴシック"/>
        <family val="2"/>
        <charset val="128"/>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family val="2"/>
        <charset val="128"/>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</si>
  <si>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</si>
  <si>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</si>
  <si>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</si>
  <si>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</si>
  <si>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</si>
  <si>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</si>
  <si>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</si>
  <si>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</si>
  <si>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</si>
  <si>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charset val="134"/>
      </rPr>
      <t>E. 贵公司是否针对相关供应商进行钴</t>
    </r>
    <r>
      <rPr>
        <sz val="11"/>
        <color rgb="FFFF0000"/>
        <rFont val="SimSun"/>
        <charset val="134"/>
      </rPr>
      <t>和/或天然云母</t>
    </r>
    <r>
      <rPr>
        <sz val="11"/>
        <color rgb="FF000000"/>
        <rFont val="SimSun"/>
        <charset val="134"/>
      </rPr>
      <t>供应链调查？</t>
    </r>
  </si>
  <si>
    <r>
      <t>E.貴社は関連</t>
    </r>
    <r>
      <rPr>
        <sz val="11"/>
        <color rgb="FF00B050"/>
        <rFont val="ＭＳ Ｐゴシック"/>
        <family val="2"/>
        <charset val="128"/>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family val="2"/>
        <charset val="128"/>
      </rPr>
      <t>マイカ</t>
    </r>
    <r>
      <rPr>
        <sz val="11"/>
        <rFont val="ＭＳ Ｐゴシック"/>
        <family val="3"/>
        <charset val="128"/>
      </rPr>
      <t>サプライチェーン調査を</t>
    </r>
    <r>
      <rPr>
        <sz val="11"/>
        <color rgb="FF00B050"/>
        <rFont val="ＭＳ Ｐゴシック"/>
        <family val="2"/>
        <charset val="128"/>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</si>
  <si>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</si>
  <si>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</si>
  <si>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</si>
  <si>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</si>
  <si>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</si>
  <si>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</si>
  <si>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</si>
  <si>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</si>
  <si>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</si>
  <si>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</si>
  <si>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6"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</si>
  <si>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</si>
  <si>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</si>
  <si>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</si>
  <si>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</si>
  <si>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</si>
  <si>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</si>
  <si>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</si>
  <si>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</si>
  <si>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</si>
  <si>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</si>
  <si>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</si>
  <si>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</si>
  <si>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</si>
  <si>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</si>
  <si>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</si>
  <si>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</si>
  <si>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</si>
  <si>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</si>
  <si>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</si>
  <si>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</si>
  <si>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</si>
  <si>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</si>
  <si>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</si>
  <si>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</si>
  <si>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</si>
  <si>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</si>
  <si>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</si>
  <si>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</si>
  <si>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</si>
  <si>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</si>
  <si>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</si>
  <si>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</si>
  <si>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</si>
  <si>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</si>
  <si>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</si>
  <si>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</si>
  <si>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</si>
  <si>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</si>
  <si>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</si>
  <si>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</si>
  <si>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</si>
  <si>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</si>
  <si>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</si>
  <si>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</si>
  <si>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</si>
  <si>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</si>
  <si>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</si>
  <si>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</si>
  <si>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</si>
  <si>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</si>
  <si>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</si>
  <si>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</si>
  <si>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</si>
  <si>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</si>
  <si>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</si>
  <si>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</si>
  <si>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</si>
  <si>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</si>
  <si>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</si>
  <si>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</si>
  <si>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</si>
  <si>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</si>
  <si>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</si>
  <si>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</si>
  <si>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</si>
  <si>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</si>
  <si>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</si>
  <si>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</si>
  <si>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</si>
  <si>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</si>
  <si>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</si>
  <si>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</si>
  <si>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</si>
  <si>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</si>
  <si>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</si>
  <si>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</si>
  <si>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</si>
  <si>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</si>
  <si>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</si>
  <si>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</si>
  <si>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</si>
  <si>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</si>
  <si>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</si>
  <si>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</si>
  <si>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family val="2"/>
        <charset val="128"/>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</si>
  <si>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</si>
  <si>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</si>
  <si>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</si>
  <si>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</si>
  <si>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</si>
  <si>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</si>
  <si>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</si>
  <si>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</si>
  <si>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</si>
  <si>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</si>
  <si>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</si>
  <si>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</si>
  <si>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</si>
  <si>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1"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</si>
  <si>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</si>
  <si>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</si>
  <si>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</si>
  <si>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</si>
  <si>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</si>
  <si>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</si>
  <si>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</si>
  <si>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</si>
  <si>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</si>
  <si>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</si>
  <si>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</si>
  <si>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</si>
  <si>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</si>
  <si>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</si>
  <si>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</si>
  <si>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</si>
  <si>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</si>
  <si>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</si>
  <si>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</si>
  <si>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</si>
  <si>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</si>
  <si>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</si>
  <si>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</si>
  <si>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</si>
  <si>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</si>
  <si>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</si>
  <si>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</si>
  <si>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</si>
  <si>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</si>
  <si>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</si>
  <si>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</si>
  <si>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</si>
  <si>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</si>
  <si>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</si>
  <si>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</si>
  <si>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</si>
  <si>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</si>
  <si>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</si>
  <si>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</si>
  <si>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</si>
  <si>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</si>
  <si>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</si>
  <si>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</si>
  <si>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</si>
  <si>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</si>
  <si>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</si>
  <si>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</si>
  <si>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</si>
  <si>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</si>
  <si>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</si>
  <si>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</si>
  <si>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</si>
  <si>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</si>
  <si>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</si>
  <si>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</si>
  <si>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</si>
  <si>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</si>
  <si>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</si>
  <si>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</si>
  <si>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</si>
  <si>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</si>
  <si>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</si>
  <si>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</si>
  <si>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</si>
  <si>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</si>
  <si>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</si>
  <si>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</si>
  <si>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</si>
  <si>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</si>
  <si>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</si>
  <si>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</si>
  <si>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</si>
  <si>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</si>
  <si>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</si>
  <si>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</si>
  <si>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</si>
  <si>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</si>
  <si>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</si>
  <si>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</si>
  <si>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</si>
  <si>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</si>
  <si>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</si>
  <si>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</si>
  <si>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</si>
  <si>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</si>
  <si>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</si>
  <si>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</si>
  <si>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</si>
  <si>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</si>
  <si>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</si>
  <si>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</si>
  <si>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</si>
  <si>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</si>
  <si>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</si>
  <si>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</si>
  <si>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</si>
  <si>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</si>
  <si>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</si>
  <si>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</si>
  <si>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1"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</si>
  <si>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</si>
  <si>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</si>
  <si>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</si>
  <si>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</si>
  <si>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</si>
  <si>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1"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</si>
  <si>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</si>
  <si>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</si>
  <si>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</si>
  <si>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</si>
  <si>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</si>
  <si>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1"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</si>
  <si>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</si>
  <si>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</si>
  <si>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</si>
  <si>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</si>
  <si>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</si>
  <si>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</si>
  <si>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</si>
  <si>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</si>
  <si>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</si>
  <si>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</si>
  <si>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</si>
  <si>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</si>
  <si>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</si>
  <si>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</si>
  <si>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</si>
  <si>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</si>
  <si>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</si>
  <si>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</si>
  <si>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</si>
  <si>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</si>
  <si>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</si>
  <si>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</si>
  <si>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</si>
  <si>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</si>
  <si>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</si>
  <si>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</si>
  <si>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</si>
  <si>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</si>
  <si>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</si>
  <si>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</si>
  <si>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1"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</si>
  <si>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</si>
  <si>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</si>
  <si>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</si>
  <si>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</si>
  <si>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</si>
  <si>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</si>
  <si>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</si>
  <si>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</si>
  <si>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</si>
  <si>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</si>
  <si>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</si>
  <si>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</si>
  <si>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</si>
  <si>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</si>
  <si>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</si>
  <si>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</si>
  <si>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</si>
  <si>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</si>
  <si>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</si>
  <si>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</si>
  <si>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</si>
  <si>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</si>
  <si>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</si>
  <si>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</si>
  <si>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</si>
  <si>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</si>
  <si>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</si>
  <si>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</si>
  <si>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</si>
  <si>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</si>
  <si>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</si>
  <si>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</si>
  <si>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1"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</si>
  <si>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</si>
  <si>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</si>
  <si>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</si>
  <si>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</si>
  <si>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</si>
  <si>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</si>
  <si>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</si>
  <si>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</si>
  <si>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</si>
  <si>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</si>
  <si>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</si>
  <si>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</si>
  <si>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</si>
  <si>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</si>
  <si>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1"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</si>
  <si>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</si>
  <si>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</si>
  <si>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</si>
  <si>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</si>
  <si>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</si>
  <si>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</si>
  <si>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</si>
  <si>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</si>
  <si>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</si>
  <si>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</si>
  <si>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</si>
  <si>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1"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</si>
  <si>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</si>
  <si>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</si>
  <si>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</si>
  <si>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</si>
  <si>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</si>
  <si>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</si>
  <si>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</si>
  <si>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</si>
  <si>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</si>
  <si>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</si>
  <si>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</si>
  <si>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</si>
  <si>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</si>
  <si>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</si>
  <si>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</si>
  <si>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</si>
  <si>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</si>
  <si>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</si>
  <si>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</si>
  <si>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</si>
  <si>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</si>
  <si>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</si>
  <si>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</si>
  <si>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</si>
  <si>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</si>
  <si>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</si>
  <si>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</si>
  <si>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</si>
  <si>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</si>
  <si>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</si>
  <si>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</si>
  <si>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</si>
  <si>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</si>
  <si>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</si>
  <si>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</si>
  <si>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</si>
  <si>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</si>
  <si>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</si>
  <si>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</si>
  <si>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</si>
  <si>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</si>
  <si>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</si>
  <si>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</si>
  <si>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</si>
  <si>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</si>
  <si>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</si>
  <si>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</si>
  <si>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1"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</si>
  <si>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</si>
  <si>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</si>
  <si>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</si>
  <si>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</si>
  <si>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</si>
  <si>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family val="2"/>
        <charset val="128"/>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</si>
  <si>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</si>
  <si>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</si>
  <si>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</si>
  <si>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</si>
  <si>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</si>
  <si>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</si>
  <si>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</si>
  <si>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6"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</si>
  <si>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</si>
  <si>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</si>
  <si>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</si>
  <si>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</si>
  <si>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</si>
  <si>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family val="2"/>
        <charset val="128"/>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</si>
  <si>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</si>
  <si>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</si>
  <si>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</si>
  <si>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</si>
  <si>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</si>
  <si>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6"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</si>
  <si>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</si>
  <si>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</si>
  <si>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</si>
  <si>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</si>
  <si>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</si>
  <si>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family val="2"/>
        <charset val="128"/>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</si>
  <si>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</si>
  <si>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</si>
  <si>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</si>
  <si>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</si>
  <si>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</si>
  <si>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1"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</si>
  <si>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</si>
  <si>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</si>
  <si>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</si>
  <si>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</si>
  <si>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</si>
  <si>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family val="2"/>
        <charset val="128"/>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</si>
  <si>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</si>
  <si>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</si>
  <si>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</si>
  <si>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</si>
  <si>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</si>
  <si>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</si>
  <si>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</si>
  <si>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</si>
  <si>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</si>
  <si>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</si>
  <si>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</si>
  <si>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</si>
  <si>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</si>
  <si>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</si>
  <si>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</si>
  <si>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</si>
  <si>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</si>
  <si>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</si>
  <si>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</si>
  <si>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</si>
  <si>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</si>
  <si>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</si>
  <si>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</si>
  <si>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</si>
  <si>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</si>
  <si>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</si>
  <si>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</si>
  <si>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</si>
  <si>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</si>
  <si>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</si>
  <si>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</si>
  <si>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</si>
  <si>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6"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</si>
  <si>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</si>
  <si>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</si>
  <si>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</si>
  <si>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</si>
  <si>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</si>
  <si>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family val="2"/>
        <charset val="128"/>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</si>
  <si>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</si>
  <si>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</si>
  <si>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</si>
  <si>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</si>
  <si>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</si>
  <si>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family val="2"/>
        <charset val="128"/>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family val="2"/>
        <charset val="128"/>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</si>
  <si>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</si>
  <si>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</si>
  <si>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</si>
  <si>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</si>
  <si>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</si>
  <si>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family val="2"/>
        <charset val="128"/>
      </rPr>
      <t>・</t>
    </r>
    <r>
      <rPr>
        <sz val="11"/>
        <color rgb="FFFF0000"/>
        <rFont val="ＭＳ Ｐゴシック"/>
        <family val="3"/>
        <charset val="128"/>
      </rPr>
      <t>ディリジェンス業務が認証された加工業者から、</t>
    </r>
    <r>
      <rPr>
        <sz val="11"/>
        <color rgb="FF00B050"/>
        <rFont val="ＭＳ Ｐゴシック"/>
        <family val="2"/>
        <charset val="128"/>
      </rPr>
      <t>マイカ</t>
    </r>
    <r>
      <rPr>
        <sz val="11"/>
        <color rgb="FFFF0000"/>
        <rFont val="ＭＳ Ｐゴシック"/>
        <family val="3"/>
        <charset val="128"/>
      </rPr>
      <t>を調達することを要求する場合は、「申告（Declaration）」タブのD7</t>
    </r>
    <r>
      <rPr>
        <sz val="11"/>
        <color rgb="FF00B050"/>
        <rFont val="ＭＳ Ｐゴシック"/>
        <family val="2"/>
        <charset val="128"/>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</si>
  <si>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</si>
  <si>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</si>
  <si>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</si>
  <si>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</si>
  <si>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</si>
  <si>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6"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</si>
  <si>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</si>
  <si>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</si>
  <si>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</si>
  <si>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</si>
  <si>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charset val="134"/>
      </rPr>
      <t>在“申报”选项卡 D69 单元格中回答贵公司是否有</t>
    </r>
    <r>
      <rPr>
        <sz val="11"/>
        <color rgb="FFFF0000"/>
        <rFont val="SimSun"/>
        <charset val="134"/>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</si>
  <si>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</si>
  <si>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</si>
  <si>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</si>
  <si>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</si>
  <si>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</si>
  <si>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</si>
  <si>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</si>
  <si>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</si>
  <si>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</si>
  <si>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</si>
  <si>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</si>
  <si>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</si>
  <si>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</si>
  <si>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</si>
  <si>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</si>
  <si>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</si>
  <si>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</si>
  <si>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</si>
  <si>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</si>
  <si>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</si>
  <si>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</si>
  <si>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</si>
  <si>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</si>
  <si>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</si>
  <si>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</si>
  <si>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</si>
  <si>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</si>
  <si>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</si>
  <si>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</si>
  <si>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</si>
  <si>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</si>
  <si>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</si>
  <si>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</si>
  <si>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</si>
  <si>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</si>
  <si>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</si>
  <si>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</si>
  <si>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</si>
  <si>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</si>
  <si>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</si>
  <si>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</si>
  <si>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</si>
  <si>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</si>
  <si>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</si>
  <si>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</si>
  <si>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</si>
  <si>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</si>
  <si>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</si>
  <si>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</si>
  <si>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</si>
  <si>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</si>
  <si>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</si>
  <si>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</si>
  <si>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</si>
  <si>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</si>
  <si>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</si>
  <si>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</si>
  <si>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</si>
  <si>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</si>
  <si>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</si>
  <si>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</si>
  <si>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</si>
  <si>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</si>
  <si>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</si>
  <si>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</si>
  <si>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</si>
  <si>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</si>
  <si>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</si>
  <si>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1"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</si>
  <si>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</si>
  <si>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</si>
  <si>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</si>
  <si>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</si>
  <si>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</si>
  <si>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</si>
  <si>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</si>
  <si>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</si>
  <si>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</si>
  <si>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</si>
  <si>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</si>
  <si>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</si>
  <si>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</si>
  <si>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</si>
  <si>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</si>
  <si>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</si>
  <si>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</si>
  <si>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</si>
  <si>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</si>
  <si>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</si>
  <si>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</si>
  <si>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</si>
  <si>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</si>
  <si>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</si>
  <si>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</si>
  <si>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</si>
  <si>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</si>
  <si>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</si>
  <si>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</si>
  <si>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</si>
  <si>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</si>
  <si>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</si>
  <si>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</si>
  <si>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</si>
  <si>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</si>
  <si>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</si>
  <si>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</si>
  <si>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</si>
  <si>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</si>
  <si>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</si>
  <si>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</si>
  <si>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</si>
  <si>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</si>
  <si>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</si>
  <si>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</si>
  <si>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</si>
  <si>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</si>
  <si>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</si>
  <si>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</si>
  <si>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</si>
  <si>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</si>
  <si>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</si>
  <si>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</si>
  <si>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</si>
  <si>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</si>
  <si>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</si>
  <si>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</si>
  <si>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</si>
  <si>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</si>
  <si>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</si>
  <si>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</si>
  <si>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</si>
  <si>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</si>
  <si>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</si>
  <si>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</si>
  <si>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</si>
  <si>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</si>
  <si>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</si>
  <si>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</si>
  <si>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</si>
  <si>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</si>
  <si>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</si>
  <si>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</si>
  <si>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</si>
  <si>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</si>
  <si>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</si>
  <si>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</si>
  <si>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</si>
  <si>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</si>
  <si>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</si>
  <si>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</si>
  <si>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</si>
  <si>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</si>
  <si>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</si>
  <si>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</si>
  <si>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</si>
  <si>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</si>
  <si>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</si>
  <si>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</si>
  <si>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</si>
  <si>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</si>
  <si>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</si>
  <si>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</si>
  <si>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</si>
  <si>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</si>
  <si>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</si>
  <si>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</si>
  <si>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</si>
  <si>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</si>
  <si>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</si>
  <si>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</si>
  <si>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</si>
  <si>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</si>
  <si>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</si>
  <si>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</si>
  <si>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</si>
  <si>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</si>
  <si>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</si>
  <si>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</si>
  <si>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</si>
  <si>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</si>
  <si>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</si>
  <si>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</si>
  <si>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</si>
  <si>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</si>
  <si>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</si>
  <si>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</si>
  <si>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</si>
  <si>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</si>
  <si>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</si>
  <si>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</si>
  <si>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</si>
  <si>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</si>
  <si>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</si>
  <si>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</si>
  <si>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</si>
  <si>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</si>
  <si>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</si>
  <si>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</si>
  <si>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</si>
  <si>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</si>
  <si>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</si>
  <si>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</si>
  <si>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</si>
  <si>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</si>
  <si>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</si>
  <si>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</si>
  <si>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</si>
  <si>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</si>
  <si>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</si>
  <si>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</si>
  <si>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</si>
  <si>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</si>
  <si>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</si>
  <si>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</si>
  <si>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</si>
  <si>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</si>
  <si>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</si>
  <si>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</si>
  <si>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</si>
  <si>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</si>
  <si>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</si>
  <si>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</si>
  <si>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</si>
  <si>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</si>
  <si>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</si>
  <si>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</si>
  <si>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</si>
  <si>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</si>
  <si>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</si>
  <si>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</si>
  <si>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</si>
  <si>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</si>
  <si>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</si>
  <si>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</si>
  <si>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</si>
  <si>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</si>
  <si>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</si>
  <si>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</si>
  <si>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</si>
  <si>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</si>
  <si>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</si>
  <si>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</si>
  <si>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</si>
  <si>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</si>
  <si>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</si>
  <si>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</si>
  <si>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</si>
  <si>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</si>
  <si>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</si>
  <si>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</si>
  <si>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</si>
  <si>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</si>
  <si>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</si>
  <si>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</si>
  <si>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</si>
  <si>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</si>
  <si>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</si>
  <si>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</si>
  <si>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</si>
  <si>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</si>
  <si>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</si>
  <si>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</si>
  <si>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</si>
  <si>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</si>
  <si>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</si>
  <si>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</si>
  <si>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</si>
  <si>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</si>
  <si>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</si>
  <si>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</si>
  <si>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</si>
  <si>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</si>
  <si>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</si>
  <si>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</si>
  <si>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</si>
  <si>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</si>
  <si>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</si>
  <si>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</si>
  <si>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</si>
  <si>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</si>
  <si>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</si>
  <si>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</si>
  <si>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</si>
  <si>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</si>
  <si>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</si>
  <si>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</si>
  <si>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</si>
  <si>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</si>
  <si>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</si>
  <si>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</si>
  <si>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</si>
  <si>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</si>
  <si>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</si>
  <si>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</si>
  <si>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</si>
  <si>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</si>
  <si>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</si>
  <si>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</si>
  <si>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</si>
  <si>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</si>
  <si>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</si>
  <si>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</si>
  <si>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</si>
  <si>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</si>
  <si>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</si>
  <si>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</si>
  <si>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</si>
  <si>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</si>
  <si>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</si>
  <si>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</si>
  <si>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</si>
  <si>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</si>
  <si>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</si>
  <si>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</si>
  <si>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</si>
  <si>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</si>
  <si>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</si>
  <si>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</si>
  <si>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</si>
  <si>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</si>
  <si>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</si>
  <si>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</si>
  <si>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</si>
  <si>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</si>
  <si>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</si>
  <si>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</si>
  <si>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</si>
  <si>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</si>
  <si>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</si>
  <si>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</si>
  <si>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</si>
  <si>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</si>
  <si>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</si>
  <si>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</si>
  <si>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</si>
  <si>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</si>
  <si>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</si>
  <si>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</si>
  <si>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</si>
  <si>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</si>
  <si>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</si>
  <si>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</si>
  <si>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</si>
  <si>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</si>
  <si>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</si>
  <si>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</si>
  <si>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</si>
  <si>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</si>
  <si>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</si>
  <si>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</si>
  <si>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</si>
  <si>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</si>
  <si>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</si>
  <si>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</si>
  <si>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</si>
  <si>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</si>
  <si>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</si>
  <si>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</si>
  <si>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</si>
  <si>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</si>
  <si>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</si>
  <si>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</si>
  <si>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</si>
  <si>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</si>
  <si>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</si>
  <si>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</si>
  <si>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</si>
  <si>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</si>
  <si>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</si>
  <si>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</si>
  <si>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</si>
  <si>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</si>
  <si>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</si>
  <si>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</si>
  <si>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</si>
  <si>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</si>
  <si>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</si>
  <si>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</si>
  <si>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</si>
  <si>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</si>
  <si>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</si>
  <si>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</si>
  <si>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</si>
  <si>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</si>
  <si>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</si>
  <si>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</si>
  <si>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</si>
  <si>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</si>
  <si>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</si>
  <si>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</si>
  <si>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</si>
  <si>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</si>
  <si>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</si>
  <si>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</si>
  <si>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</si>
  <si>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</si>
  <si>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</si>
  <si>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</si>
  <si>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</si>
  <si>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</si>
  <si>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</si>
  <si>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</si>
  <si>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</si>
  <si>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</si>
  <si>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</si>
  <si>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</si>
  <si>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</si>
  <si>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</si>
  <si>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</si>
  <si>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</si>
  <si>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</si>
  <si>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</si>
  <si>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</si>
  <si>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</si>
  <si>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</si>
  <si>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</si>
  <si>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</si>
  <si>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</si>
  <si>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</si>
  <si>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</si>
  <si>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</si>
  <si>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</si>
  <si>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</si>
  <si>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</si>
  <si>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</si>
  <si>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</si>
  <si>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</si>
  <si>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</si>
  <si>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</si>
  <si>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</si>
  <si>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</si>
  <si>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</si>
  <si>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</si>
  <si>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</si>
  <si>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</si>
  <si>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</si>
  <si>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</si>
  <si>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</si>
  <si>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</si>
  <si>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</si>
  <si>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</si>
  <si>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</si>
  <si>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</si>
  <si>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</si>
  <si>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</si>
  <si>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</si>
  <si>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</si>
  <si>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</si>
  <si>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</si>
  <si>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</si>
  <si>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</si>
  <si>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</si>
  <si>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</si>
  <si>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</si>
  <si>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</si>
  <si>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</si>
  <si>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</si>
  <si>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</si>
  <si>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</si>
  <si>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</si>
  <si>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</si>
  <si>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</si>
  <si>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</si>
  <si>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</si>
  <si>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</si>
  <si>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</si>
  <si>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</si>
  <si>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</si>
  <si>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</si>
  <si>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</si>
  <si>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</si>
  <si>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</si>
  <si>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</si>
  <si>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</si>
  <si>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</si>
  <si>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</si>
  <si>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</si>
  <si>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</si>
  <si>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</si>
  <si>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</si>
  <si>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</si>
  <si>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</si>
  <si>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</si>
  <si>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</si>
  <si>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</si>
  <si>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</si>
  <si>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</si>
  <si>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</si>
  <si>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</si>
  <si>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</si>
  <si>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</si>
  <si>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</si>
  <si>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</si>
  <si>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</si>
  <si>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</si>
  <si>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</si>
  <si>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</si>
  <si>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</si>
  <si>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</si>
  <si>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</si>
  <si>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</si>
  <si>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</si>
  <si>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</si>
  <si>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</si>
  <si>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</si>
  <si>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</si>
  <si>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</si>
  <si>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</si>
  <si>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</si>
  <si>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</si>
  <si>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</si>
  <si>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</si>
  <si>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</si>
  <si>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</si>
  <si>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</si>
  <si>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</si>
  <si>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</si>
  <si>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</si>
  <si>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</si>
  <si>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</si>
  <si>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</si>
  <si>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</si>
  <si>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</si>
  <si>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</si>
  <si>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</si>
  <si>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</si>
  <si>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</si>
  <si>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</si>
  <si>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</si>
  <si>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</si>
  <si>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</si>
  <si>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</si>
  <si>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</si>
  <si>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</si>
  <si>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</si>
  <si>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</si>
  <si>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</si>
  <si>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</si>
  <si>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</si>
  <si>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</si>
  <si>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</si>
  <si>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</si>
  <si>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</si>
  <si>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</si>
  <si>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</si>
  <si>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</si>
  <si>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</si>
  <si>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</si>
  <si>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</si>
  <si>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</si>
  <si>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</si>
  <si>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</si>
  <si>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</si>
  <si>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</si>
  <si>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</si>
  <si>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</si>
  <si>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</si>
  <si>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</si>
  <si>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</si>
  <si>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</si>
  <si>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</si>
  <si>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</si>
  <si>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</si>
  <si>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</si>
  <si>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</si>
  <si>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</si>
  <si>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</si>
  <si>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</si>
  <si>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</si>
  <si>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</si>
  <si>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</si>
  <si>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</si>
  <si>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</si>
  <si>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</si>
  <si>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</si>
  <si>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</si>
  <si>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</si>
  <si>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</si>
  <si>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</si>
  <si>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</si>
  <si>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</si>
  <si>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</si>
  <si>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</si>
  <si>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</si>
  <si>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</si>
  <si>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</si>
  <si>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</si>
  <si>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</si>
  <si>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</si>
  <si>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</si>
  <si>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</si>
  <si>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</si>
  <si>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</si>
  <si>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</si>
  <si>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</si>
  <si>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</si>
  <si>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</si>
  <si>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</si>
  <si>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</si>
  <si>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</si>
  <si>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</si>
  <si>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</si>
  <si>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</si>
  <si>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</si>
  <si>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</si>
  <si>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</si>
  <si>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</si>
  <si>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</si>
  <si>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</si>
  <si>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</si>
  <si>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</si>
  <si>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</si>
  <si>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</si>
  <si>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</si>
  <si>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</si>
  <si>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</si>
  <si>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</si>
  <si>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</si>
  <si>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</si>
  <si>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</si>
  <si>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</si>
  <si>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</si>
  <si>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</si>
  <si>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</si>
  <si>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</si>
  <si>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</si>
  <si>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</si>
  <si>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</si>
  <si>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</si>
  <si>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</si>
  <si>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</si>
  <si>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</si>
  <si>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</si>
  <si>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</si>
  <si>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</si>
  <si>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</si>
  <si>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</si>
  <si>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</si>
  <si>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</si>
  <si>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</si>
  <si>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</si>
  <si>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</si>
  <si>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</si>
  <si>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</si>
  <si>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</si>
  <si>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</si>
  <si>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</si>
  <si>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</si>
  <si>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</si>
  <si>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</si>
  <si>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</si>
  <si>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</si>
  <si>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</si>
  <si>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</si>
  <si>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</si>
  <si>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</si>
  <si>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</si>
  <si>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</si>
  <si>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</si>
  <si>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</si>
  <si>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</si>
  <si>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</si>
  <si>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</si>
  <si>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</si>
  <si>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</si>
  <si>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</si>
  <si>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</si>
  <si>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</si>
  <si>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</si>
  <si>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</si>
  <si>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</si>
  <si>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</si>
  <si>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</si>
  <si>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</si>
  <si>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</si>
  <si>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</si>
  <si>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</si>
  <si>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</si>
  <si>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</si>
  <si>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</si>
  <si>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</si>
  <si>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</si>
  <si>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</si>
  <si>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</si>
  <si>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</si>
  <si>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</si>
  <si>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</si>
  <si>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</si>
  <si>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</si>
  <si>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</si>
  <si>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</si>
  <si>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</si>
  <si>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</si>
  <si>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</si>
  <si>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</si>
  <si>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</si>
  <si>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</si>
  <si>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</si>
  <si>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</si>
  <si>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</si>
  <si>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</si>
  <si>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</si>
  <si>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</si>
  <si>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</si>
  <si>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</si>
  <si>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</si>
  <si>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</si>
  <si>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</si>
  <si>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</si>
  <si>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</si>
  <si>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</si>
  <si>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</si>
  <si>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</si>
  <si>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</si>
  <si>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</si>
  <si>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</si>
  <si>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</si>
  <si>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</si>
  <si>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</si>
  <si>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</si>
  <si>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</si>
  <si>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</si>
  <si>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</si>
  <si>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</si>
  <si>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</si>
  <si>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</si>
  <si>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</si>
  <si>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</si>
  <si>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</si>
  <si>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</si>
  <si>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</si>
  <si>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</si>
  <si>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</si>
  <si>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</si>
  <si>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</si>
  <si>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</si>
  <si>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</si>
  <si>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</si>
  <si>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</si>
  <si>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</si>
  <si>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</si>
  <si>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</si>
  <si>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</si>
  <si>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</si>
  <si>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</si>
  <si>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</si>
  <si>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</si>
  <si>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</si>
  <si>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</si>
  <si>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</si>
  <si>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</si>
  <si>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</si>
  <si>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</si>
  <si>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</si>
  <si>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</si>
  <si>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</si>
  <si>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</si>
  <si>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</si>
  <si>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</si>
  <si>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</si>
  <si>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</si>
  <si>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</si>
  <si>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</si>
  <si>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</si>
  <si>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</si>
  <si>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</si>
  <si>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</si>
  <si>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</si>
  <si>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</si>
  <si>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</si>
  <si>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</si>
  <si>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</si>
  <si>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</si>
  <si>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</si>
  <si>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</si>
  <si>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</si>
  <si>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</si>
  <si>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</si>
  <si>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</si>
  <si>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</si>
  <si>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</si>
  <si>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</si>
  <si>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</si>
  <si>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</si>
  <si>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</si>
  <si>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</si>
  <si>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</si>
  <si>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</si>
  <si>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</si>
  <si>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</si>
  <si>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</si>
  <si>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</si>
  <si>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</si>
  <si>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</si>
  <si>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</si>
  <si>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</si>
  <si>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</si>
  <si>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</si>
  <si>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</si>
  <si>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</si>
  <si>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</si>
  <si>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</si>
  <si>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</si>
  <si>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</si>
  <si>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</si>
  <si>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</si>
  <si>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</si>
  <si>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</si>
  <si>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</si>
  <si>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</si>
  <si>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</si>
  <si>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</si>
  <si>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</si>
  <si>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</si>
  <si>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</si>
  <si>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</si>
  <si>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</si>
  <si>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</si>
  <si>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</si>
  <si>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</si>
  <si>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</si>
  <si>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</si>
  <si>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</si>
  <si>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</si>
  <si>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</si>
  <si>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</si>
  <si>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</si>
  <si>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</si>
  <si>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</si>
  <si>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</si>
  <si>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</si>
  <si>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</si>
  <si>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</si>
  <si>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</si>
  <si>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</si>
  <si>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</si>
  <si>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</si>
  <si>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</si>
  <si>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</si>
  <si>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</si>
  <si>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</si>
  <si>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</si>
  <si>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</si>
  <si>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</si>
  <si>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</si>
  <si>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</si>
  <si>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</si>
  <si>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</si>
  <si>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</si>
  <si>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</si>
  <si>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</si>
  <si>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</si>
  <si>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</si>
  <si>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</si>
  <si>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</si>
  <si>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</si>
  <si>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</si>
  <si>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</si>
  <si>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</si>
  <si>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</si>
  <si>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</si>
  <si>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</si>
  <si>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</si>
  <si>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</si>
  <si>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</si>
  <si>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</si>
  <si>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</si>
  <si>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</si>
  <si>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</si>
  <si>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</si>
  <si>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</si>
  <si>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</si>
  <si>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</si>
  <si>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</si>
  <si>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</si>
  <si>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</si>
  <si>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</si>
  <si>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</si>
  <si>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</si>
  <si>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</si>
  <si>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</si>
  <si>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</si>
  <si>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</si>
  <si>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</si>
  <si>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</si>
  <si>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</si>
  <si>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</si>
  <si>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</si>
  <si>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</si>
  <si>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</si>
  <si>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</si>
  <si>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</si>
  <si>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</si>
  <si>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</si>
  <si>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</si>
  <si>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</si>
  <si>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</si>
  <si>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</si>
  <si>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</si>
  <si>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</si>
  <si>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</si>
  <si>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</si>
  <si>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</si>
  <si>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</si>
  <si>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</si>
  <si>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</si>
  <si>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</si>
  <si>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</si>
  <si>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</si>
  <si>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</si>
  <si>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</si>
  <si>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</si>
  <si>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</si>
  <si>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</si>
  <si>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</si>
  <si>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</si>
  <si>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</si>
  <si>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</si>
  <si>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</si>
  <si>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</si>
  <si>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</si>
  <si>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</si>
  <si>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</si>
  <si>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</si>
  <si>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</si>
  <si>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</si>
  <si>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</si>
  <si>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</si>
  <si>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</si>
  <si>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</si>
  <si>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</si>
  <si>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</si>
  <si>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</si>
  <si>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</si>
  <si>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</si>
  <si>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</si>
  <si>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</si>
  <si>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</si>
  <si>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</si>
  <si>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</si>
  <si>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</si>
  <si>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</si>
  <si>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</si>
  <si>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</si>
  <si>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</si>
  <si>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</si>
  <si>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</si>
  <si>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</si>
  <si>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</si>
  <si>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</si>
  <si>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</si>
  <si>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</si>
  <si>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</si>
  <si>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</si>
  <si>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</si>
  <si>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</si>
  <si>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</si>
  <si>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</si>
  <si>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</si>
  <si>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</si>
  <si>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</si>
  <si>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</si>
  <si>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</si>
  <si>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</si>
  <si>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</si>
  <si>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</si>
  <si>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</si>
  <si>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</si>
  <si>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</si>
  <si>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</si>
  <si>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</si>
  <si>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</si>
  <si>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</si>
  <si>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</si>
  <si>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</si>
  <si>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</si>
  <si>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</si>
  <si>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</si>
  <si>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</si>
  <si>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</si>
  <si>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</si>
  <si>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</si>
  <si>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</si>
  <si>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</si>
  <si>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</si>
  <si>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</si>
  <si>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</si>
  <si>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</si>
  <si>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</si>
  <si>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</si>
  <si>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</si>
  <si>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</si>
  <si>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</si>
  <si>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</si>
  <si>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</si>
  <si>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</si>
  <si>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</si>
  <si>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</si>
  <si>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</si>
  <si>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</si>
  <si>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</si>
  <si>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</si>
  <si>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</si>
  <si>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</si>
  <si>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</si>
  <si>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</si>
  <si>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</si>
  <si>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</si>
  <si>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</si>
  <si>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</si>
  <si>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</si>
  <si>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</si>
  <si>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</si>
  <si>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</si>
  <si>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</si>
  <si>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</si>
  <si>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</si>
  <si>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</si>
  <si>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</si>
  <si>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</si>
  <si>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</si>
  <si>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</si>
  <si>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</si>
  <si>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</si>
  <si>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</si>
  <si>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</si>
  <si>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</si>
  <si>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</si>
  <si>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</si>
  <si>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</si>
  <si>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</si>
  <si>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</si>
  <si>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</si>
  <si>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</si>
  <si>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</si>
  <si>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</si>
  <si>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</si>
  <si>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</si>
  <si>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</si>
  <si>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</si>
  <si>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</si>
  <si>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</si>
  <si>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</si>
  <si>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</si>
  <si>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</si>
  <si>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</si>
  <si>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</si>
  <si>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</si>
  <si>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</si>
  <si>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</si>
  <si>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</si>
  <si>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</si>
  <si>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</si>
  <si>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</si>
  <si>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</si>
  <si>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</si>
  <si>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</si>
  <si>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</si>
  <si>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</si>
  <si>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</si>
  <si>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</si>
  <si>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</si>
  <si>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</si>
  <si>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</si>
  <si>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</si>
  <si>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</si>
  <si>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</si>
  <si>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</si>
  <si>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</si>
  <si>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</si>
  <si>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</si>
  <si>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</si>
  <si>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</si>
  <si>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</si>
  <si>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</si>
  <si>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</si>
  <si>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</si>
  <si>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</si>
  <si>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</si>
  <si>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</si>
  <si>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</si>
  <si>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</si>
  <si>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</si>
  <si>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</si>
  <si>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</si>
  <si>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</si>
  <si>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</si>
  <si>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</si>
  <si>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</si>
  <si>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</si>
  <si>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</si>
  <si>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</si>
  <si>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</si>
  <si>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</si>
  <si>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</si>
  <si>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</si>
  <si>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</si>
  <si>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</si>
  <si>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</si>
  <si>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</si>
  <si>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</si>
  <si>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</si>
  <si>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</si>
  <si>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</si>
  <si>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</si>
  <si>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</si>
  <si>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</si>
  <si>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</si>
  <si>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</si>
  <si>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</si>
  <si>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</si>
  <si>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</si>
  <si>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</si>
  <si>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</si>
  <si>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</si>
  <si>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</si>
  <si>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</si>
  <si>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</si>
  <si>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</si>
  <si>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</si>
  <si>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</si>
  <si>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</si>
  <si>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</si>
  <si>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</si>
  <si>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</si>
  <si>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</si>
  <si>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</si>
  <si>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</si>
  <si>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</si>
  <si>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</si>
  <si>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</si>
  <si>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</si>
  <si>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</si>
  <si>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</si>
  <si>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</si>
  <si>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</si>
  <si>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</si>
  <si>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</si>
  <si>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</si>
  <si>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</si>
  <si>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</si>
  <si>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</si>
  <si>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</si>
  <si>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</si>
  <si>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</si>
  <si>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</si>
  <si>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</si>
  <si>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</si>
  <si>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</si>
  <si>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</si>
  <si>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</si>
  <si>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</si>
  <si>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</si>
  <si>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</si>
  <si>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</si>
  <si>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</si>
  <si>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</si>
  <si>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</si>
  <si>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</si>
  <si>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</si>
  <si>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</si>
  <si>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</si>
  <si>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</si>
  <si>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</si>
  <si>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</si>
  <si>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</si>
  <si>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</si>
  <si>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</si>
  <si>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</si>
  <si>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</si>
  <si>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</si>
  <si>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</si>
  <si>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</si>
  <si>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</si>
  <si>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</si>
  <si>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</si>
  <si>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</si>
  <si>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</si>
  <si>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</si>
  <si>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</si>
  <si>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</si>
  <si>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</si>
  <si>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</si>
  <si>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</si>
  <si>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</si>
  <si>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</si>
  <si>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</si>
  <si>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</si>
  <si>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</si>
  <si>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</si>
  <si>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</si>
  <si>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</si>
  <si>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</si>
  <si>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</si>
  <si>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</si>
  <si>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</si>
  <si>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</si>
  <si>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</si>
  <si>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</si>
  <si>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</si>
  <si>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</si>
  <si>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</si>
  <si>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</si>
  <si>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</si>
  <si>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</si>
  <si>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</si>
  <si>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</si>
  <si>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</si>
  <si>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</si>
  <si>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</si>
  <si>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</si>
  <si>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</si>
  <si>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</si>
  <si>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</si>
  <si>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</si>
  <si>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</si>
  <si>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</si>
  <si>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</si>
  <si>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</si>
  <si>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</si>
  <si>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</si>
  <si>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</si>
  <si>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</si>
  <si>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</si>
  <si>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</si>
  <si>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</si>
  <si>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</si>
  <si>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</si>
  <si>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</si>
  <si>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</si>
  <si>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</si>
  <si>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</si>
  <si>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</si>
  <si>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</si>
  <si>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</si>
  <si>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</si>
  <si>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</si>
  <si>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</si>
  <si>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</si>
  <si>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</si>
  <si>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</si>
  <si>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</si>
  <si>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</si>
  <si>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</si>
  <si>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</si>
  <si>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</si>
  <si>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</si>
  <si>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</si>
  <si>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</si>
  <si>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</si>
  <si>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</si>
  <si>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</si>
  <si>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</si>
  <si>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</si>
  <si>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</si>
  <si>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</si>
  <si>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</si>
  <si>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</si>
  <si>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</si>
  <si>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</si>
  <si>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</si>
  <si>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</si>
  <si>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</si>
  <si>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</si>
  <si>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</si>
  <si>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</si>
  <si>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</si>
  <si>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</si>
  <si>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</si>
  <si>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</si>
  <si>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</si>
  <si>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</si>
  <si>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</si>
  <si>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</si>
  <si>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</si>
  <si>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</si>
  <si>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</si>
  <si>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</si>
  <si>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</si>
  <si>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</si>
  <si>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</si>
  <si>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</si>
  <si>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</si>
  <si>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</si>
  <si>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</si>
  <si>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</si>
  <si>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</si>
  <si>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</si>
  <si>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</si>
  <si>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</si>
  <si>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</si>
  <si>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</si>
  <si>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</si>
  <si>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</si>
  <si>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</si>
  <si>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</si>
  <si>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</si>
  <si>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</si>
  <si>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</si>
  <si>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</si>
  <si>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</si>
  <si>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</si>
  <si>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</si>
  <si>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</si>
  <si>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</si>
  <si>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</si>
  <si>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</si>
  <si>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</si>
  <si>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</si>
  <si>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</si>
  <si>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</si>
  <si>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</si>
  <si>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</si>
  <si>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</si>
  <si>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</si>
  <si>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</si>
  <si>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</si>
  <si>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</si>
  <si>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</si>
  <si>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</si>
  <si>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</si>
  <si>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</si>
  <si>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</si>
  <si>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</si>
  <si>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</si>
  <si>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</si>
  <si>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</si>
  <si>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</si>
  <si>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</si>
  <si>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</si>
  <si>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</si>
  <si>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</si>
  <si>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</si>
  <si>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</si>
  <si>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</si>
  <si>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</si>
  <si>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</si>
  <si>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</si>
  <si>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</si>
  <si>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</si>
  <si>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</si>
  <si>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</si>
  <si>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</si>
  <si>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</si>
  <si>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</si>
  <si>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</si>
  <si>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</si>
  <si>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</si>
  <si>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</si>
  <si>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</si>
  <si>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</si>
  <si>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</si>
  <si>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</si>
  <si>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</si>
  <si>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</si>
  <si>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</si>
  <si>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</si>
  <si>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</si>
  <si>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</si>
  <si>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</si>
  <si>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</si>
  <si>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</si>
  <si>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</si>
  <si>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</si>
  <si>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</si>
  <si>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</si>
  <si>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</si>
  <si>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</si>
  <si>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</si>
  <si>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</si>
  <si>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</si>
  <si>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</si>
  <si>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</si>
  <si>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</si>
  <si>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</si>
  <si>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</si>
  <si>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</si>
  <si>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</si>
  <si>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</si>
  <si>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</si>
  <si>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</si>
  <si>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</si>
  <si>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</si>
  <si>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</si>
  <si>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</si>
  <si>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</si>
  <si>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</si>
  <si>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</si>
  <si>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</si>
  <si>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</si>
  <si>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</si>
  <si>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</si>
  <si>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</si>
  <si>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</si>
  <si>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</si>
  <si>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</si>
  <si>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</si>
  <si>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</si>
  <si>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</si>
  <si>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</si>
  <si>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</si>
  <si>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</si>
  <si>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</si>
  <si>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</si>
  <si>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</si>
  <si>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</si>
  <si>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</si>
  <si>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</si>
  <si>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</si>
  <si>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</si>
  <si>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</si>
  <si>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</si>
  <si>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</si>
  <si>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</si>
  <si>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</si>
  <si>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</si>
  <si>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</si>
  <si>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</si>
  <si>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</si>
  <si>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</si>
  <si>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</si>
  <si>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</si>
  <si>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</si>
  <si>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</si>
  <si>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</si>
  <si>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</si>
  <si>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</si>
  <si>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</si>
  <si>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</si>
  <si>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</si>
  <si>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</si>
  <si>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</si>
  <si>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</si>
  <si>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</si>
  <si>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</si>
  <si>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</si>
  <si>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</si>
  <si>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</si>
  <si>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</si>
  <si>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</si>
  <si>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</si>
  <si>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</si>
  <si>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</si>
  <si>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</si>
  <si>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</si>
  <si>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</si>
  <si>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</si>
  <si>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</si>
  <si>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</si>
  <si>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</si>
  <si>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</si>
  <si>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</si>
  <si>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</si>
  <si>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</si>
  <si>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</si>
  <si>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</si>
  <si>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</si>
  <si>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</si>
  <si>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</si>
  <si>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</si>
  <si>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</si>
  <si>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</si>
  <si>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</si>
  <si>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</si>
  <si>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</si>
  <si>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</si>
  <si>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</si>
  <si>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</si>
  <si>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</si>
  <si>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</si>
  <si>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</si>
  <si>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</si>
  <si>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</si>
  <si>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</si>
  <si>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</si>
  <si>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</si>
  <si>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</si>
  <si>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</si>
  <si>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</si>
  <si>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</si>
  <si>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</si>
  <si>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</si>
  <si>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</si>
  <si>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</si>
  <si>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</si>
  <si>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</si>
  <si>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</si>
  <si>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</si>
  <si>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</si>
  <si>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</si>
  <si>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</si>
  <si>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</si>
  <si>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</si>
  <si>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</si>
  <si>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</si>
  <si>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</si>
  <si>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</si>
  <si>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</si>
  <si>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</si>
  <si>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</si>
  <si>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</si>
  <si>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</si>
  <si>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</si>
  <si>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</si>
  <si>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</si>
  <si>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</si>
  <si>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</si>
  <si>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</si>
  <si>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</si>
  <si>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</si>
  <si>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</si>
  <si>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</si>
  <si>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</si>
  <si>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</si>
  <si>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</si>
  <si>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</si>
  <si>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</si>
  <si>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</si>
  <si>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</si>
  <si>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</si>
  <si>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</si>
  <si>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</si>
  <si>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</si>
  <si>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</si>
  <si>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</si>
  <si>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</si>
  <si>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</si>
  <si>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</si>
  <si>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</si>
  <si>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</si>
  <si>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</si>
  <si>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</si>
  <si>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</si>
  <si>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</si>
  <si>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</si>
  <si>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</si>
  <si>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</si>
  <si>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</si>
  <si>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</si>
  <si>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</si>
  <si>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</si>
  <si>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</si>
  <si>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</si>
  <si>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</si>
  <si>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</si>
  <si>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</si>
  <si>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</si>
  <si>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</si>
  <si>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</si>
  <si>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</si>
  <si>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</si>
  <si>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</si>
  <si>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</si>
  <si>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</si>
  <si>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</si>
  <si>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</si>
  <si>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</si>
  <si>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</si>
  <si>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</si>
  <si>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</si>
  <si>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</si>
  <si>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</si>
  <si>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</si>
  <si>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</si>
  <si>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</si>
  <si>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</si>
  <si>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</si>
  <si>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</si>
  <si>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</si>
  <si>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</si>
  <si>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</si>
  <si>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</si>
  <si>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</si>
  <si>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</si>
  <si>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</si>
  <si>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</si>
  <si>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</si>
  <si>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</si>
  <si>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</si>
  <si>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</si>
  <si>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</si>
  <si>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</si>
  <si>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</si>
  <si>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</si>
  <si>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</si>
  <si>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</si>
  <si>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</si>
  <si>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</si>
  <si>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</si>
  <si>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</si>
  <si>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</si>
  <si>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</si>
  <si>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</si>
  <si>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</si>
  <si>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</si>
  <si>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</si>
  <si>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</si>
  <si>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</si>
  <si>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</si>
  <si>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</si>
  <si>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</si>
  <si>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</si>
  <si>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</si>
  <si>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</si>
  <si>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</si>
  <si>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</si>
  <si>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</si>
  <si>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</si>
  <si>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</si>
  <si>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</si>
  <si>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</si>
  <si>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</si>
  <si>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</si>
  <si>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</si>
  <si>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</si>
  <si>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</si>
  <si>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</si>
  <si>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</si>
  <si>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</si>
  <si>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</si>
  <si>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</si>
  <si>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</si>
  <si>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</si>
  <si>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</si>
  <si>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</si>
  <si>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</si>
  <si>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</si>
  <si>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</si>
  <si>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</si>
  <si>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</si>
  <si>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</si>
  <si>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</si>
  <si>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</si>
  <si>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</si>
  <si>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</si>
  <si>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</si>
  <si>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</si>
  <si>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</si>
  <si>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</si>
  <si>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</si>
  <si>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</si>
  <si>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</si>
  <si>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</si>
  <si>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</si>
  <si>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</si>
  <si>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</si>
  <si>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</si>
  <si>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</si>
  <si>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</si>
  <si>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</si>
  <si>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</si>
  <si>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</si>
  <si>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</si>
  <si>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</si>
  <si>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</si>
  <si>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</si>
  <si>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</si>
  <si>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</si>
  <si>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</si>
  <si>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</si>
  <si>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</si>
  <si>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</si>
  <si>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</si>
  <si>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</si>
  <si>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</si>
  <si>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</si>
  <si>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</si>
  <si>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</si>
  <si>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</si>
  <si>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</si>
  <si>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</si>
  <si>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</si>
  <si>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</si>
  <si>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</si>
  <si>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</si>
  <si>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</si>
  <si>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</si>
  <si>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</si>
  <si>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</si>
  <si>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</si>
  <si>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</si>
  <si>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</si>
  <si>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</si>
  <si>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</si>
  <si>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</si>
  <si>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</si>
  <si>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</si>
  <si>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</si>
  <si>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</si>
  <si>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</si>
  <si>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</si>
  <si>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</si>
  <si>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</si>
  <si>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</si>
  <si>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</si>
  <si>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</si>
  <si>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</si>
  <si>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</si>
  <si>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</si>
  <si>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</si>
  <si>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</si>
  <si>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</si>
  <si>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</si>
  <si>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</si>
  <si>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</si>
  <si>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</si>
  <si>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</si>
  <si>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</si>
  <si>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</si>
  <si>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</si>
  <si>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</si>
  <si>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</si>
  <si>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</si>
  <si>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</si>
  <si>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</si>
  <si>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</si>
  <si>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</si>
  <si>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</si>
  <si>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</si>
  <si>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</si>
  <si>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</si>
  <si>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</si>
  <si>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</si>
  <si>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</si>
  <si>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</si>
  <si>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</si>
  <si>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</si>
  <si>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</si>
  <si>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</si>
  <si>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</si>
  <si>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</si>
  <si>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</si>
  <si>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</si>
  <si>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</si>
  <si>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</si>
  <si>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</si>
  <si>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</si>
  <si>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</si>
  <si>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</si>
  <si>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</si>
  <si>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</si>
  <si>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</si>
  <si>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</si>
  <si>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</si>
  <si>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</si>
  <si>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</si>
  <si>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</si>
  <si>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</si>
  <si>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</si>
  <si>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</si>
  <si>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</si>
  <si>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</si>
  <si>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</si>
  <si>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</si>
  <si>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</si>
  <si>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</si>
  <si>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</si>
  <si>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</si>
  <si>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</si>
  <si>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</si>
  <si>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</si>
  <si>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</si>
  <si>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</si>
  <si>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</si>
  <si>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</si>
  <si>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</si>
  <si>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</si>
  <si>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</si>
  <si>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</si>
  <si>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</si>
  <si>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</si>
  <si>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</si>
  <si>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</si>
  <si>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</si>
  <si>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</si>
  <si>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</si>
  <si>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</si>
  <si>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</si>
  <si>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</si>
  <si>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</si>
  <si>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</si>
  <si>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</si>
  <si>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</si>
  <si>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</si>
  <si>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</si>
  <si>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</si>
  <si>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</si>
  <si>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</si>
  <si>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</si>
  <si>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</si>
  <si>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</si>
  <si>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</si>
  <si>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</si>
  <si>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</si>
  <si>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</si>
  <si>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</si>
  <si>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</si>
  <si>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</si>
  <si>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</si>
  <si>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</si>
  <si>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</si>
  <si>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</si>
  <si>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</si>
  <si>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</si>
  <si>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</si>
  <si>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</si>
  <si>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</si>
  <si>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</si>
  <si>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</si>
  <si>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</si>
  <si>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</si>
  <si>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</si>
  <si>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</si>
  <si>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</si>
  <si>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</si>
  <si>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</si>
  <si>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</si>
  <si>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</si>
  <si>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</si>
  <si>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</si>
  <si>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</si>
  <si>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</si>
  <si>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</si>
  <si>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</si>
  <si>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</si>
  <si>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</si>
  <si>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</si>
  <si>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</si>
  <si>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</si>
  <si>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</si>
  <si>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</si>
  <si>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</si>
  <si>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</si>
  <si>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</si>
  <si>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</si>
  <si>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</si>
  <si>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</si>
  <si>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</si>
  <si>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</si>
  <si>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</si>
  <si>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</si>
  <si>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</si>
  <si>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</si>
  <si>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</si>
  <si>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</si>
  <si>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</si>
  <si>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</si>
  <si>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</si>
  <si>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</si>
  <si>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</si>
  <si>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</si>
  <si>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</si>
  <si>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</si>
  <si>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</si>
  <si>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</si>
  <si>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</si>
  <si>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</si>
  <si>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</si>
  <si>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</si>
  <si>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</si>
  <si>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</si>
  <si>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</si>
  <si>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</si>
  <si>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</si>
  <si>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</si>
  <si>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</si>
  <si>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</si>
  <si>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</si>
  <si>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</si>
  <si>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</si>
  <si>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</si>
  <si>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</si>
  <si>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</si>
  <si>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</si>
  <si>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</si>
  <si>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</si>
  <si>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</si>
  <si>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</si>
  <si>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</si>
  <si>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</si>
  <si>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</si>
  <si>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</si>
  <si>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</si>
  <si>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</si>
  <si>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</si>
  <si>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</si>
  <si>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</si>
  <si>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</si>
  <si>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</si>
  <si>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</si>
  <si>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</si>
  <si>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</si>
  <si>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</si>
  <si>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</si>
  <si>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</si>
  <si>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</si>
  <si>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</si>
  <si>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</si>
  <si>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</si>
  <si>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</si>
  <si>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</si>
  <si>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</si>
  <si>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</si>
  <si>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</si>
  <si>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</si>
  <si>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</si>
  <si>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</si>
  <si>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</si>
  <si>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</si>
  <si>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</si>
  <si>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</si>
  <si>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</si>
  <si>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</si>
  <si>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</si>
  <si>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</si>
  <si>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</si>
  <si>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</si>
  <si>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</si>
  <si>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</si>
  <si>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</si>
  <si>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</si>
  <si>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</si>
  <si>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</si>
  <si>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</si>
  <si>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</si>
  <si>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</si>
  <si>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</si>
  <si>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</si>
  <si>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</si>
  <si>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</si>
  <si>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</si>
  <si>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</si>
  <si>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</si>
  <si>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</si>
  <si>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</si>
  <si>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</si>
  <si>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</si>
  <si>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</si>
  <si>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</si>
  <si>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</si>
  <si>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</si>
  <si>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</si>
  <si>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</si>
  <si>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</si>
  <si>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</si>
  <si>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</si>
  <si>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</si>
  <si>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</si>
  <si>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</si>
  <si>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</si>
  <si>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</si>
  <si>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</si>
  <si>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</si>
  <si>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</si>
  <si>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</si>
  <si>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</si>
  <si>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</si>
  <si>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</si>
  <si>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</si>
  <si>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</si>
  <si>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</si>
  <si>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</si>
  <si>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</si>
  <si>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</si>
  <si>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</si>
  <si>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</si>
  <si>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</si>
  <si>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</si>
  <si>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</si>
  <si>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</si>
  <si>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</si>
  <si>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</si>
  <si>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</si>
  <si>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</si>
  <si>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</si>
  <si>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</si>
  <si>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</si>
  <si>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</si>
  <si>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</si>
  <si>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</si>
  <si>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</si>
  <si>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</si>
  <si>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</si>
  <si>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</si>
  <si>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</si>
  <si>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</si>
  <si>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</si>
  <si>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</si>
  <si>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</si>
  <si>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</si>
  <si>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</si>
  <si>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</si>
  <si>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</si>
  <si>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</si>
  <si>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</si>
  <si>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</si>
  <si>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</si>
  <si>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</si>
  <si>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</si>
  <si>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</si>
  <si>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</si>
  <si>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</si>
  <si>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</si>
  <si>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</si>
  <si>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</si>
  <si>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</si>
  <si>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</si>
  <si>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</si>
  <si>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</si>
  <si>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</si>
  <si>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</si>
  <si>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</si>
  <si>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</si>
  <si>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</si>
  <si>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</si>
  <si>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</si>
  <si>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</si>
  <si>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</si>
  <si>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</si>
  <si>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</si>
  <si>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</si>
  <si>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</si>
  <si>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</si>
  <si>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</si>
  <si>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</si>
  <si>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</si>
  <si>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</si>
  <si>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</si>
  <si>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</si>
  <si>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</si>
  <si>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</si>
  <si>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</si>
  <si>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</si>
  <si>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</si>
  <si>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</si>
  <si>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</si>
  <si>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</si>
  <si>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</si>
  <si>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</si>
  <si>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</si>
  <si>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</si>
  <si>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</si>
  <si>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</si>
  <si>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</si>
  <si>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</si>
  <si>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</si>
  <si>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</si>
  <si>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</si>
  <si>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</si>
  <si>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</si>
  <si>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</si>
  <si>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</si>
  <si>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</si>
  <si>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</si>
  <si>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</si>
  <si>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</si>
  <si>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</si>
  <si>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</si>
  <si>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</si>
  <si>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</si>
  <si>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</si>
  <si>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</si>
  <si>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</si>
  <si>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</si>
  <si>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</si>
  <si>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</si>
  <si>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</si>
  <si>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</si>
  <si>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</si>
  <si>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</si>
  <si>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</si>
  <si>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</si>
  <si>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</si>
  <si>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</si>
  <si>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</si>
  <si>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</si>
  <si>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</si>
  <si>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</si>
  <si>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</si>
  <si>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</si>
  <si>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</si>
  <si>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</si>
  <si>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</si>
  <si>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</si>
  <si>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</si>
  <si>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</si>
  <si>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</si>
  <si>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</si>
  <si>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</si>
  <si>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</si>
  <si>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</si>
  <si>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</si>
  <si>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</si>
  <si>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</si>
  <si>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</si>
  <si>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</si>
  <si>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</si>
  <si>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</si>
  <si>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</si>
  <si>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</si>
  <si>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</si>
  <si>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</si>
  <si>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</si>
  <si>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</si>
  <si>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</si>
  <si>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</si>
  <si>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</si>
  <si>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</si>
  <si>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</si>
  <si>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</si>
  <si>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</si>
  <si>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</si>
  <si>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</si>
  <si>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</si>
  <si>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</si>
  <si>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</si>
  <si>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</si>
  <si>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</si>
  <si>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</si>
  <si>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</si>
  <si>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</si>
  <si>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</si>
  <si>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</si>
  <si>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</si>
  <si>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</si>
  <si>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</si>
  <si>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</si>
  <si>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</si>
  <si>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</si>
  <si>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</si>
  <si>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</si>
  <si>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</si>
  <si>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</si>
  <si>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</si>
  <si>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</si>
  <si>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</si>
  <si>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</si>
  <si>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</si>
  <si>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</si>
  <si>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</si>
  <si>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</si>
  <si>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</si>
  <si>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</si>
  <si>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</si>
  <si>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</si>
  <si>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</si>
  <si>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</si>
  <si>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</si>
  <si>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</si>
  <si>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</si>
  <si>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</si>
  <si>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</si>
  <si>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</si>
  <si>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</si>
  <si>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</si>
  <si>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</si>
  <si>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</si>
  <si>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</si>
  <si>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</si>
  <si>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</si>
  <si>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</si>
  <si>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</si>
  <si>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</si>
  <si>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</si>
  <si>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</si>
  <si>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</si>
  <si>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</si>
  <si>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</si>
  <si>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</si>
  <si>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</si>
  <si>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</si>
  <si>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</si>
  <si>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</si>
  <si>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</si>
  <si>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</si>
  <si>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</si>
  <si>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</si>
  <si>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</si>
  <si>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</si>
  <si>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</si>
  <si>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</si>
  <si>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</si>
  <si>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</si>
  <si>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</si>
  <si>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</si>
  <si>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</si>
  <si>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</si>
  <si>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</si>
  <si>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</si>
  <si>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</si>
  <si>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</si>
  <si>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</si>
  <si>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</si>
  <si>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</si>
  <si>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</si>
  <si>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</si>
  <si>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</si>
  <si>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</si>
  <si>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</si>
  <si>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</si>
  <si>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</si>
  <si>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</si>
  <si>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</si>
  <si>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</si>
  <si>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</si>
  <si>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</si>
  <si>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</si>
  <si>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</si>
  <si>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</si>
  <si>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</si>
  <si>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</si>
  <si>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</si>
  <si>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</si>
  <si>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</si>
  <si>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</si>
  <si>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</si>
  <si>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</si>
  <si>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</si>
  <si>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</si>
  <si>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</si>
  <si>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</si>
  <si>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</si>
  <si>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</si>
  <si>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</si>
  <si>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</si>
  <si>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</si>
  <si>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</si>
  <si>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</si>
  <si>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</si>
  <si>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</si>
  <si>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</si>
  <si>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</si>
  <si>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</si>
  <si>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</si>
  <si>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</si>
  <si>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</si>
  <si>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</si>
  <si>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</si>
  <si>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</si>
  <si>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</si>
  <si>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</si>
  <si>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</si>
  <si>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</si>
  <si>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</si>
  <si>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</si>
  <si>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</si>
  <si>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</si>
  <si>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</si>
  <si>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</si>
  <si>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</si>
  <si>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</si>
  <si>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</si>
  <si>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</si>
  <si>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</si>
  <si>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</si>
  <si>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</si>
  <si>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</si>
  <si>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</si>
  <si>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</si>
  <si>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</si>
  <si>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</si>
  <si>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</si>
  <si>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</si>
  <si>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</si>
  <si>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</si>
  <si>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</si>
  <si>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</si>
  <si>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</si>
  <si>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</si>
  <si>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</si>
  <si>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</si>
  <si>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</si>
  <si>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</si>
  <si>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</si>
  <si>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</si>
  <si>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</si>
  <si>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</si>
  <si>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</si>
  <si>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</si>
  <si>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</si>
  <si>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</si>
  <si>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</si>
  <si>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</si>
  <si>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</si>
  <si>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</si>
  <si>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</si>
  <si>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</si>
  <si>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</si>
  <si>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</si>
  <si>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</si>
  <si>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</si>
  <si>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</si>
  <si>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</si>
  <si>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</si>
  <si>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</si>
  <si>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</si>
  <si>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</si>
  <si>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</si>
  <si>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</si>
  <si>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</si>
  <si>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</si>
  <si>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</si>
  <si>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</si>
  <si>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</si>
  <si>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</si>
  <si>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</si>
  <si>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</si>
  <si>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</si>
  <si>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</si>
  <si>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</si>
  <si>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</si>
  <si>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</si>
  <si>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</si>
  <si>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</si>
  <si>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</si>
  <si>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</si>
  <si>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</si>
  <si>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</si>
  <si>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</si>
  <si>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</si>
  <si>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</si>
  <si>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</si>
  <si>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</si>
  <si>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</si>
  <si>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</si>
  <si>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</si>
  <si>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</si>
  <si>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</si>
  <si>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</si>
  <si>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</si>
  <si>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</si>
  <si>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</si>
  <si>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</si>
  <si>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</si>
  <si>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</si>
  <si>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</si>
  <si>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</si>
  <si>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</si>
  <si>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</si>
  <si>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</si>
  <si>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</si>
  <si>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</si>
  <si>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</si>
  <si>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</si>
  <si>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</si>
  <si>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</si>
  <si>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</si>
  <si>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</si>
  <si>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</si>
  <si>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</si>
  <si>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</si>
  <si>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</si>
  <si>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</si>
  <si>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</si>
  <si>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</si>
  <si>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</si>
  <si>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</si>
  <si>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</si>
  <si>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</si>
  <si>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</si>
  <si>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</si>
  <si>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</si>
  <si>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</si>
  <si>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</si>
  <si>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</si>
  <si>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</si>
  <si>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</si>
  <si>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</si>
  <si>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</si>
  <si>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</si>
  <si>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</si>
  <si>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</si>
  <si>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</si>
  <si>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</si>
  <si>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</si>
  <si>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</si>
  <si>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</si>
  <si>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</si>
  <si>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</si>
  <si>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</si>
  <si>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</si>
  <si>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</si>
  <si>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</si>
  <si>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</si>
  <si>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</si>
  <si>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</si>
  <si>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</si>
  <si>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</si>
  <si>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</si>
  <si>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</si>
  <si>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</si>
  <si>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</si>
  <si>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</si>
  <si>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</si>
  <si>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</si>
  <si>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</si>
  <si>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</si>
  <si>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</si>
  <si>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</si>
  <si>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</si>
  <si>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</si>
  <si>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</si>
  <si>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</si>
  <si>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</si>
  <si>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</si>
  <si>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</si>
  <si>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</si>
  <si>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</si>
  <si>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</si>
  <si>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</si>
  <si>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</si>
  <si>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</si>
  <si>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</si>
  <si>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</si>
  <si>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</si>
  <si>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</si>
  <si>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</si>
  <si>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</si>
  <si>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</si>
  <si>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</si>
  <si>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</si>
  <si>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</si>
  <si>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</si>
  <si>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</si>
  <si>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</si>
  <si>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</si>
  <si>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</si>
  <si>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</si>
  <si>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</si>
  <si>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</si>
  <si>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</si>
  <si>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</si>
  <si>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</si>
  <si>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</si>
  <si>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</si>
  <si>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</si>
  <si>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</si>
  <si>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</si>
  <si>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</si>
  <si>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</si>
  <si>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</si>
  <si>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</si>
  <si>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</si>
  <si>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</si>
  <si>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</si>
  <si>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</si>
  <si>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</si>
  <si>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</si>
  <si>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</si>
  <si>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</si>
  <si>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</si>
  <si>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</si>
  <si>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</si>
  <si>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</si>
  <si>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</si>
  <si>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</si>
  <si>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</si>
  <si>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</si>
  <si>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</si>
  <si>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</si>
  <si>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</si>
  <si>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</si>
  <si>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</si>
  <si>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</si>
  <si>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</si>
  <si>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</si>
  <si>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</si>
  <si>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</si>
  <si>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</si>
  <si>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</si>
  <si>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</si>
  <si>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</si>
  <si>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</si>
  <si>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</si>
  <si>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</si>
  <si>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</si>
  <si>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</si>
  <si>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</si>
  <si>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</si>
  <si>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</si>
  <si>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</si>
  <si>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</si>
  <si>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</si>
  <si>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</si>
  <si>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</si>
  <si>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</si>
  <si>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</si>
  <si>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</si>
  <si>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</si>
  <si>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</si>
  <si>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</si>
  <si>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</si>
  <si>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</si>
  <si>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</si>
  <si>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</si>
  <si>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</si>
  <si>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</si>
  <si>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</si>
  <si>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</si>
  <si>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</si>
  <si>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</si>
  <si>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</si>
  <si>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</si>
  <si>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</si>
  <si>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</si>
  <si>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</si>
  <si>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</si>
  <si>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</si>
  <si>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</si>
  <si>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</si>
  <si>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</si>
  <si>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</si>
  <si>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</si>
  <si>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</si>
  <si>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</si>
  <si>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</si>
  <si>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</si>
  <si>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</si>
  <si>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</si>
  <si>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</si>
  <si>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</si>
  <si>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</si>
  <si>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</si>
  <si>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</si>
  <si>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</si>
  <si>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</si>
  <si>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</si>
  <si>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</si>
  <si>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</si>
  <si>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</si>
  <si>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</si>
  <si>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</si>
  <si>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</si>
  <si>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</si>
  <si>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</si>
  <si>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</si>
  <si>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</si>
  <si>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</si>
  <si>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</si>
  <si>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</si>
  <si>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</si>
  <si>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</si>
  <si>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</si>
  <si>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</si>
  <si>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</si>
  <si>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</si>
  <si>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</si>
  <si>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</si>
  <si>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</si>
  <si>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</si>
  <si>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</si>
  <si>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</si>
  <si>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</si>
  <si>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</si>
  <si>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</si>
  <si>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</si>
  <si>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</si>
  <si>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</si>
  <si>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</si>
  <si>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</si>
  <si>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</si>
  <si>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</si>
  <si>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</si>
  <si>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</si>
  <si>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</si>
  <si>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</si>
  <si>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</si>
  <si>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</si>
  <si>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</si>
  <si>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</si>
  <si>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</si>
  <si>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</si>
  <si>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</si>
  <si>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</si>
  <si>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</si>
  <si>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</si>
  <si>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</si>
  <si>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</si>
  <si>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</si>
  <si>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</si>
  <si>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</si>
  <si>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</si>
  <si>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</si>
  <si>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</si>
  <si>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</si>
  <si>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</si>
  <si>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</si>
  <si>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</si>
  <si>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</si>
  <si>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</si>
  <si>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</si>
  <si>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</si>
  <si>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</si>
  <si>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</si>
  <si>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</si>
  <si>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</si>
  <si>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</si>
  <si>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</si>
  <si>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</si>
  <si>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</si>
  <si>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</si>
  <si>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</si>
  <si>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</si>
  <si>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</si>
  <si>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</si>
  <si>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</si>
  <si>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</si>
  <si>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</si>
  <si>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</si>
  <si>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</si>
  <si>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</si>
  <si>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</si>
  <si>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</si>
  <si>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</si>
  <si>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</si>
  <si>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</si>
  <si>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</si>
  <si>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</si>
  <si>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</si>
  <si>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</si>
  <si>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</si>
  <si>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</si>
  <si>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</si>
  <si>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</si>
  <si>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</si>
  <si>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</si>
  <si>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</si>
  <si>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</si>
  <si>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</si>
  <si>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</si>
  <si>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</si>
  <si>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</si>
  <si>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</si>
  <si>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</si>
  <si>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</si>
  <si>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</si>
  <si>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</si>
  <si>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</si>
  <si>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</si>
  <si>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</si>
  <si>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</si>
  <si>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</si>
  <si>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</si>
  <si>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</si>
  <si>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</si>
  <si>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</si>
  <si>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</si>
  <si>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</si>
  <si>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</si>
  <si>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</si>
  <si>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</si>
  <si>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</si>
  <si>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</si>
  <si>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</si>
  <si>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</si>
  <si>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</si>
  <si>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</si>
  <si>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</si>
  <si>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</si>
  <si>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</si>
  <si>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</si>
  <si>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</si>
  <si>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</si>
  <si>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</si>
  <si>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</si>
  <si>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</si>
  <si>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</si>
  <si>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</si>
  <si>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</si>
  <si>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</si>
  <si>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</si>
  <si>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</si>
  <si>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</si>
  <si>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</si>
  <si>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</si>
  <si>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</si>
  <si>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</si>
  <si>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</si>
  <si>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</si>
  <si>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</si>
  <si>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</si>
  <si>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</si>
  <si>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</si>
  <si>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</si>
  <si>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</si>
  <si>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</si>
  <si>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</si>
  <si>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</si>
  <si>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</si>
  <si>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</si>
  <si>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</si>
  <si>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</si>
  <si>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</si>
  <si>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</si>
  <si>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</si>
  <si>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</si>
  <si>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</si>
  <si>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</si>
  <si>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</si>
  <si>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</si>
  <si>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</si>
  <si>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</si>
  <si>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</si>
  <si>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</si>
  <si>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</si>
  <si>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</si>
  <si>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</si>
  <si>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</si>
  <si>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</si>
  <si>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</si>
  <si>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</si>
  <si>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</si>
  <si>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</si>
  <si>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</si>
  <si>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</si>
  <si>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</si>
  <si>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</si>
  <si>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</si>
  <si>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</si>
  <si>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</si>
  <si>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</si>
  <si>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</si>
  <si>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</si>
  <si>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</si>
  <si>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</si>
  <si>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</si>
  <si>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</si>
  <si>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</si>
  <si>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</si>
  <si>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</si>
  <si>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</si>
  <si>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</si>
  <si>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</si>
  <si>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</si>
  <si>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</si>
  <si>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</si>
  <si>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</si>
  <si>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</si>
  <si>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</si>
  <si>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</si>
  <si>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</si>
  <si>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</si>
  <si>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</si>
  <si>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</si>
  <si>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</si>
  <si>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</si>
  <si>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</si>
  <si>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</si>
  <si>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</si>
  <si>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</si>
  <si>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</si>
  <si>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</si>
  <si>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</si>
  <si>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</si>
  <si>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</si>
  <si>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</si>
  <si>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</si>
  <si>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</si>
  <si>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</si>
  <si>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</si>
  <si>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</si>
  <si>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</si>
  <si>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</si>
  <si>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</si>
  <si>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</si>
  <si>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</si>
  <si>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</si>
  <si>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</si>
  <si>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</si>
  <si>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</si>
  <si>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</si>
  <si>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</si>
  <si>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</si>
  <si>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</si>
  <si>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</si>
  <si>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</si>
  <si>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</si>
  <si>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</si>
  <si>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</si>
  <si>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</si>
  <si>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</si>
  <si>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</si>
  <si>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</si>
  <si>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</si>
  <si>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</si>
  <si>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</si>
  <si>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</si>
  <si>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</si>
  <si>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</si>
  <si>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</si>
  <si>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</si>
  <si>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</si>
  <si>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</si>
  <si>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</si>
  <si>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</si>
  <si>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</si>
  <si>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</si>
  <si>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</si>
  <si>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</si>
  <si>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</si>
  <si>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</si>
  <si>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</si>
  <si>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</si>
  <si>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</si>
  <si>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</si>
  <si>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</si>
  <si>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</si>
  <si>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</si>
  <si>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</si>
  <si>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</si>
  <si>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</si>
  <si>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</si>
  <si>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</si>
  <si>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</si>
  <si>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</si>
  <si>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</si>
  <si>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</si>
  <si>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</si>
  <si>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</si>
  <si>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</si>
  <si>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</si>
  <si>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</si>
  <si>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</si>
  <si>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</si>
  <si>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</si>
  <si>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</si>
  <si>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</si>
  <si>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</si>
  <si>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</si>
  <si>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</si>
  <si>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</si>
  <si>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</si>
  <si>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</si>
  <si>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</si>
  <si>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</si>
  <si>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</si>
  <si>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</si>
  <si>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</si>
  <si>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</si>
  <si>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</si>
  <si>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</si>
  <si>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</si>
  <si>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</si>
  <si>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</si>
  <si>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</si>
  <si>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</si>
  <si>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</si>
  <si>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</si>
  <si>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</si>
  <si>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</si>
  <si>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</si>
  <si>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</si>
  <si>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</si>
  <si>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</si>
  <si>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</si>
  <si>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</si>
  <si>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</si>
  <si>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</si>
  <si>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</si>
  <si>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</si>
  <si>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</si>
  <si>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</si>
  <si>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</si>
  <si>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</si>
  <si>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</si>
  <si>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</si>
  <si>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</si>
  <si>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</si>
  <si>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</si>
  <si>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</si>
  <si>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</si>
  <si>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</si>
  <si>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</si>
  <si>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</si>
  <si>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</si>
  <si>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</si>
  <si>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</si>
  <si>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</si>
  <si>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</si>
  <si>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</si>
  <si>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</si>
  <si>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</si>
  <si>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</si>
  <si>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</si>
  <si>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</si>
  <si>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</si>
  <si>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</si>
  <si>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</si>
  <si>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</si>
  <si>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</si>
  <si>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</si>
  <si>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</si>
  <si>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</si>
  <si>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</si>
  <si>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</si>
  <si>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</si>
  <si>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</si>
  <si>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</si>
  <si>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</si>
  <si>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</si>
  <si>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</si>
  <si>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</si>
  <si>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</si>
  <si>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</si>
  <si>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</si>
  <si>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</si>
  <si>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</si>
  <si>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</si>
  <si>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</si>
  <si>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</si>
  <si>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</si>
  <si>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</si>
  <si>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</si>
  <si>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</si>
  <si>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</si>
  <si>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</si>
  <si>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</si>
  <si>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</si>
  <si>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</si>
  <si>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</si>
  <si>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</si>
  <si>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</si>
  <si>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</si>
  <si>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</si>
  <si>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</si>
  <si>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</si>
  <si>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</si>
  <si>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</si>
  <si>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</si>
  <si>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</si>
  <si>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</si>
  <si>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</si>
  <si>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</si>
  <si>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</si>
  <si>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</si>
  <si>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</si>
  <si>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</si>
  <si>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</si>
  <si>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</si>
  <si>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</si>
  <si>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</si>
  <si>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</si>
  <si>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</si>
  <si>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</si>
  <si>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</si>
  <si>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</si>
  <si>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</si>
  <si>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</si>
  <si>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</si>
  <si>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</si>
  <si>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</si>
  <si>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</si>
  <si>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</si>
  <si>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</si>
  <si>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</si>
  <si>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</si>
  <si>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</si>
  <si>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</si>
  <si>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</si>
  <si>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</si>
  <si>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</si>
  <si>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</si>
  <si>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</si>
  <si>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</si>
  <si>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</si>
  <si>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</si>
  <si>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</si>
  <si>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</si>
  <si>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</si>
  <si>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</si>
  <si>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</si>
  <si>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</si>
  <si>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</si>
  <si>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</si>
  <si>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</si>
  <si>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</si>
  <si>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</si>
  <si>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</si>
  <si>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</si>
  <si>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</si>
  <si>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</si>
  <si>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</si>
  <si>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</si>
  <si>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</si>
  <si>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</si>
  <si>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</si>
  <si>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</si>
  <si>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</si>
  <si>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</si>
  <si>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</si>
  <si>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</si>
  <si>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</si>
  <si>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</si>
  <si>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</si>
  <si>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</si>
  <si>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</si>
  <si>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</si>
  <si>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</si>
  <si>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</si>
  <si>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</si>
  <si>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</si>
  <si>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</si>
  <si>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</si>
  <si>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</si>
  <si>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</si>
  <si>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</si>
  <si>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</si>
  <si>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</si>
  <si>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</si>
  <si>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</si>
  <si>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</si>
  <si>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</si>
  <si>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</si>
  <si>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</si>
  <si>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</si>
  <si>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</si>
  <si>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</si>
  <si>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</si>
  <si>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</si>
  <si>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</si>
  <si>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</si>
  <si>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</si>
  <si>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</si>
  <si>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</si>
  <si>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</si>
  <si>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</si>
  <si>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</si>
  <si>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</si>
  <si>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</si>
  <si>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</si>
  <si>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</si>
  <si>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</si>
  <si>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</si>
  <si>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</si>
  <si>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</si>
  <si>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</si>
  <si>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</si>
  <si>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</si>
  <si>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</si>
  <si>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</si>
  <si>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</si>
  <si>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</si>
  <si>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</si>
  <si>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</si>
  <si>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</si>
  <si>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</si>
  <si>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</si>
  <si>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</si>
  <si>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</si>
  <si>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</si>
  <si>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</si>
  <si>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</si>
  <si>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</si>
  <si>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</si>
  <si>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</si>
  <si>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</si>
  <si>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</si>
  <si>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</si>
  <si>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</si>
  <si>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</si>
  <si>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</si>
  <si>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</si>
  <si>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</si>
  <si>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</si>
  <si>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</si>
  <si>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</si>
  <si>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</si>
  <si>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</si>
  <si>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</si>
  <si>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</si>
  <si>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</si>
  <si>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</si>
  <si>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</si>
  <si>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</si>
  <si>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</si>
  <si>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</si>
  <si>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</si>
  <si>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</si>
  <si>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</si>
  <si>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</si>
  <si>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</si>
  <si>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</si>
  <si>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</si>
  <si>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</si>
  <si>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</si>
  <si>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</si>
  <si>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</si>
  <si>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</si>
  <si>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</si>
  <si>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</si>
  <si>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</si>
  <si>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</si>
  <si>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</si>
  <si>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</si>
  <si>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</si>
  <si>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</si>
  <si>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</si>
  <si>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</si>
  <si>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</si>
  <si>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</si>
  <si>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</si>
  <si>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</si>
  <si>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</si>
  <si>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</si>
  <si>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</si>
  <si>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</si>
  <si>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</si>
  <si>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</si>
  <si>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</si>
  <si>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</si>
  <si>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</si>
  <si>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</si>
  <si>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</si>
  <si>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</si>
  <si>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</si>
  <si>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</si>
  <si>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</si>
  <si>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</si>
  <si>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</si>
  <si>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</si>
  <si>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</si>
  <si>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</si>
  <si>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</si>
  <si>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</si>
  <si>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</si>
  <si>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</si>
  <si>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</si>
  <si>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</si>
  <si>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</si>
  <si>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</si>
  <si>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</si>
  <si>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</si>
  <si>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</si>
  <si>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</si>
  <si>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</si>
  <si>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</si>
  <si>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</si>
  <si>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</si>
  <si>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</si>
  <si>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</si>
  <si>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</si>
  <si>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</si>
  <si>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</si>
  <si>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</si>
  <si>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</si>
  <si>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</si>
  <si>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</si>
  <si>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</si>
  <si>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</si>
  <si>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</si>
  <si>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</si>
  <si>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</si>
  <si>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</si>
  <si>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</si>
  <si>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</si>
  <si>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</si>
  <si>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</si>
  <si>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</si>
  <si>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</si>
  <si>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</si>
  <si>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</si>
  <si>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</si>
  <si>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</si>
  <si>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</si>
  <si>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</si>
  <si>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</si>
  <si>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</si>
  <si>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</si>
  <si>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</si>
  <si>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</si>
  <si>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</si>
  <si>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</si>
  <si>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</si>
  <si>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</si>
  <si>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</si>
  <si>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</si>
  <si>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</si>
  <si>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</si>
  <si>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</si>
  <si>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</si>
  <si>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</si>
  <si>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</si>
  <si>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</si>
  <si>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</si>
  <si>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</si>
  <si>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</si>
  <si>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</si>
  <si>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</si>
  <si>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</si>
  <si>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</si>
  <si>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</si>
  <si>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</si>
  <si>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</si>
  <si>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</si>
  <si>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</si>
  <si>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</si>
  <si>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</si>
  <si>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</si>
  <si>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</si>
  <si>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</si>
  <si>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</si>
  <si>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</si>
  <si>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</si>
  <si>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</si>
  <si>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</si>
  <si>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</si>
  <si>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</si>
  <si>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</si>
  <si>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</si>
  <si>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</si>
  <si>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</si>
  <si>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</si>
  <si>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</si>
  <si>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</si>
  <si>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</si>
  <si>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</si>
  <si>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</si>
  <si>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</si>
  <si>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</si>
  <si>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</si>
  <si>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</si>
  <si>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</si>
  <si>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</si>
  <si>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</si>
  <si>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</si>
  <si>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</si>
  <si>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</si>
  <si>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</si>
  <si>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</si>
  <si>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</si>
  <si>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</si>
  <si>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</si>
  <si>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</si>
  <si>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</si>
  <si>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</si>
  <si>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</si>
  <si>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</si>
  <si>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</si>
  <si>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</si>
  <si>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</si>
  <si>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</si>
  <si>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</si>
  <si>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</si>
  <si>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</si>
  <si>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</si>
  <si>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</si>
  <si>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</si>
  <si>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</si>
  <si>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</si>
  <si>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</si>
  <si>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</si>
  <si>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</si>
  <si>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</si>
  <si>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</si>
  <si>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</si>
  <si>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</si>
  <si>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</si>
  <si>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</si>
  <si>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</si>
  <si>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</si>
  <si>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</si>
  <si>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</si>
  <si>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</si>
  <si>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</si>
  <si>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</si>
  <si>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</si>
  <si>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</si>
  <si>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</si>
  <si>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</si>
  <si>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</si>
  <si>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</si>
  <si>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</si>
  <si>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</si>
  <si>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</si>
  <si>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</si>
  <si>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</si>
  <si>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</si>
  <si>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</si>
  <si>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</si>
  <si>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</si>
  <si>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</si>
  <si>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</si>
  <si>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</si>
  <si>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</si>
  <si>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</si>
  <si>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</si>
  <si>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</si>
  <si>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</si>
  <si>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</si>
  <si>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</si>
  <si>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</si>
  <si>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</si>
  <si>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</si>
  <si>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</si>
  <si>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</si>
  <si>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</si>
  <si>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</si>
  <si>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</si>
  <si>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</si>
  <si>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</si>
  <si>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</si>
  <si>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</si>
  <si>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</si>
  <si>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</si>
  <si>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</si>
  <si>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</si>
  <si>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</si>
  <si>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</si>
  <si>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</si>
  <si>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</si>
  <si>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</si>
  <si>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</si>
  <si>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</si>
  <si>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</si>
  <si>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</si>
  <si>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</si>
  <si>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</si>
  <si>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</si>
  <si>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</si>
  <si>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</si>
  <si>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</si>
  <si>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</si>
  <si>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</si>
  <si>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</si>
  <si>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</si>
  <si>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</si>
  <si>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</si>
  <si>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</si>
  <si>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</si>
  <si>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</si>
  <si>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</si>
  <si>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</si>
  <si>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</si>
  <si>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</si>
  <si>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</si>
  <si>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</si>
  <si>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</si>
  <si>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</si>
  <si>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</si>
  <si>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</si>
  <si>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</si>
  <si>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</si>
  <si>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</si>
  <si>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</si>
  <si>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</si>
  <si>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</si>
  <si>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</si>
  <si>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</si>
  <si>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</si>
  <si>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</si>
  <si>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</si>
  <si>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</si>
  <si>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</si>
  <si>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</si>
  <si>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</si>
  <si>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</si>
  <si>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</si>
  <si>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</si>
  <si>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</si>
  <si>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</si>
  <si>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</si>
  <si>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</si>
  <si>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</si>
  <si>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</si>
  <si>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</si>
  <si>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</si>
  <si>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</si>
  <si>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</si>
  <si>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</si>
  <si>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</si>
  <si>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</si>
  <si>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</si>
  <si>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</si>
  <si>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</si>
  <si>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</si>
  <si>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</si>
  <si>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</si>
  <si>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</si>
  <si>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</si>
  <si>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</si>
  <si>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</si>
  <si>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</si>
  <si>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</si>
  <si>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</si>
  <si>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</si>
  <si>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</si>
  <si>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</si>
  <si>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</si>
  <si>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</si>
  <si>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</si>
  <si>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</si>
  <si>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</si>
  <si>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</si>
  <si>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</si>
  <si>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</si>
  <si>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</si>
  <si>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</si>
  <si>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</si>
  <si>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</si>
  <si>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</si>
  <si>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</si>
  <si>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</si>
  <si>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</si>
  <si>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</si>
  <si>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</si>
  <si>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</si>
  <si>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</si>
  <si>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</si>
  <si>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</si>
  <si>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</si>
  <si>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</si>
  <si>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</si>
  <si>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</si>
  <si>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</si>
  <si>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</si>
  <si>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</si>
  <si>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</si>
  <si>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</si>
  <si>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</si>
  <si>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</si>
  <si>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</si>
  <si>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</si>
  <si>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</si>
  <si>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</si>
  <si>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</si>
  <si>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</si>
  <si>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</si>
  <si>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</si>
  <si>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</si>
  <si>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</si>
  <si>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</si>
  <si>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</si>
  <si>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</si>
  <si>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</si>
  <si>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</si>
  <si>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</si>
  <si>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</si>
  <si>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</si>
  <si>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</si>
  <si>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</si>
  <si>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</si>
  <si>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</si>
  <si>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</si>
  <si>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</si>
  <si>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</si>
  <si>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</si>
  <si>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</si>
  <si>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</si>
  <si>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</si>
  <si>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</si>
  <si>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</si>
  <si>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</si>
  <si>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</si>
  <si>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</si>
  <si>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</si>
  <si>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</si>
  <si>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</si>
  <si>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</si>
  <si>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</si>
  <si>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</si>
  <si>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</si>
  <si>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</si>
  <si>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</si>
  <si>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</si>
  <si>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</si>
  <si>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</si>
  <si>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</si>
  <si>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</si>
  <si>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</si>
  <si>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</si>
  <si>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</si>
  <si>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</si>
  <si>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</si>
  <si>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</si>
  <si>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</si>
  <si>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</si>
  <si>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</si>
  <si>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</si>
  <si>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</si>
  <si>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</si>
  <si>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</si>
  <si>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</si>
  <si>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</si>
  <si>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</si>
  <si>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</si>
  <si>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</si>
  <si>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</si>
  <si>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</si>
  <si>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</si>
  <si>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</si>
  <si>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</si>
  <si>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</si>
  <si>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</si>
  <si>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</si>
  <si>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</si>
  <si>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</si>
  <si>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</si>
  <si>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</si>
  <si>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</si>
  <si>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</si>
  <si>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</si>
  <si>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</si>
  <si>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</si>
  <si>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</si>
  <si>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</si>
  <si>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</si>
  <si>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</si>
  <si>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</si>
  <si>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</si>
  <si>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</si>
  <si>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</si>
  <si>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</si>
  <si>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</si>
  <si>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</si>
  <si>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</si>
  <si>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</si>
  <si>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</si>
  <si>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</si>
  <si>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</si>
  <si>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</si>
  <si>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</si>
  <si>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</si>
  <si>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</si>
  <si>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</si>
  <si>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</si>
  <si>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</si>
  <si>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</si>
  <si>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</si>
  <si>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</si>
  <si>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</si>
  <si>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</si>
  <si>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</si>
  <si>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</si>
  <si>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</si>
  <si>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</si>
  <si>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</si>
  <si>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</si>
  <si>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</si>
  <si>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</si>
  <si>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</si>
  <si>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</si>
  <si>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</si>
  <si>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</si>
  <si>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</si>
  <si>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</si>
  <si>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</si>
  <si>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</si>
  <si>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</si>
  <si>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</si>
  <si>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</si>
  <si>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</si>
  <si>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</si>
  <si>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</si>
  <si>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</si>
  <si>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</si>
  <si>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</si>
  <si>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</si>
  <si>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</si>
  <si>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</si>
  <si>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</si>
  <si>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</si>
  <si>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</si>
  <si>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</si>
  <si>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</si>
  <si>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</si>
  <si>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</si>
  <si>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</si>
  <si>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</si>
  <si>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</si>
  <si>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</si>
  <si>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</si>
  <si>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</si>
  <si>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</si>
  <si>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</si>
  <si>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</si>
  <si>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</si>
  <si>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</si>
  <si>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</si>
  <si>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</si>
  <si>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</si>
  <si>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</si>
  <si>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</si>
  <si>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</si>
  <si>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</si>
  <si>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</si>
  <si>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</si>
  <si>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</si>
  <si>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</si>
  <si>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</si>
  <si>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</si>
  <si>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</si>
  <si>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</si>
  <si>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</si>
  <si>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</si>
  <si>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</si>
  <si>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</si>
  <si>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</si>
  <si>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</si>
  <si>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</si>
  <si>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</si>
  <si>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</si>
  <si>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</si>
  <si>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</si>
  <si>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</si>
  <si>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</si>
  <si>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</si>
  <si>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</si>
  <si>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</si>
  <si>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</si>
  <si>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</si>
  <si>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</si>
  <si>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</si>
  <si>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</si>
  <si>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</si>
  <si>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</si>
  <si>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</si>
  <si>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</si>
  <si>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</si>
  <si>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</si>
  <si>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</si>
  <si>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</si>
  <si>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</si>
  <si>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</si>
  <si>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</si>
  <si>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</si>
  <si>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</si>
  <si>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</si>
  <si>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</si>
  <si>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</si>
  <si>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</si>
  <si>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</si>
  <si>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</si>
  <si>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</si>
  <si>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</si>
  <si>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</si>
  <si>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</si>
  <si>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</si>
  <si>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</si>
  <si>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</si>
  <si>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</si>
  <si>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</si>
  <si>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</si>
  <si>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</si>
  <si>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</si>
  <si>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</si>
  <si>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</si>
  <si>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</si>
  <si>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</si>
  <si>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</si>
  <si>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</si>
  <si>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</si>
  <si>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</si>
  <si>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</si>
  <si>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</si>
  <si>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</si>
  <si>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</si>
  <si>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</si>
  <si>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</si>
  <si>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</si>
  <si>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</si>
  <si>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</si>
  <si>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</si>
  <si>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</si>
  <si>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</si>
  <si>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</si>
  <si>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</si>
  <si>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</si>
  <si>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</si>
  <si>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</si>
  <si>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</si>
  <si>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</si>
  <si>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</si>
  <si>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</si>
  <si>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</si>
  <si>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</si>
  <si>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</si>
  <si>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</si>
  <si>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</si>
  <si>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</si>
  <si>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</si>
  <si>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</si>
  <si>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</si>
  <si>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</si>
  <si>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</si>
  <si>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</si>
  <si>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</si>
  <si>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</si>
  <si>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</si>
  <si>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</si>
  <si>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</si>
  <si>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</si>
  <si>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</si>
  <si>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</si>
  <si>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</si>
  <si>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</si>
  <si>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</si>
  <si>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</si>
  <si>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</si>
  <si>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</si>
  <si>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</si>
  <si>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</si>
  <si>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</si>
  <si>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</si>
  <si>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</si>
  <si>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</si>
  <si>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</si>
  <si>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</si>
  <si>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</si>
  <si>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</si>
  <si>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</si>
  <si>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</si>
  <si>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</si>
  <si>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</si>
  <si>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</si>
  <si>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</si>
  <si>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</si>
  <si>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</si>
  <si>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</si>
  <si>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</si>
  <si>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</si>
  <si>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</si>
  <si>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</si>
  <si>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</si>
  <si>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</si>
  <si>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</si>
  <si>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</si>
  <si>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</si>
  <si>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</si>
  <si>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</si>
  <si>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</si>
  <si>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</si>
  <si>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</si>
  <si>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</si>
  <si>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</si>
  <si>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</si>
  <si>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</si>
  <si>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</si>
  <si>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</si>
  <si>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</si>
  <si>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</si>
  <si>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</si>
  <si>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</si>
  <si>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</si>
  <si>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</si>
  <si>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</si>
  <si>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</si>
  <si>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</si>
  <si>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</si>
  <si>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</si>
  <si>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</si>
  <si>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</si>
  <si>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</si>
  <si>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</si>
  <si>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</si>
  <si>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</si>
  <si>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</si>
  <si>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</si>
  <si>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</si>
  <si>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</si>
  <si>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</si>
  <si>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</si>
  <si>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</si>
  <si>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</si>
  <si>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</si>
  <si>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</si>
  <si>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</si>
  <si>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</si>
  <si>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</si>
  <si>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</si>
  <si>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</si>
  <si>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</si>
  <si>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</si>
  <si>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</si>
  <si>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</si>
  <si>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</si>
  <si>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</si>
  <si>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</si>
  <si>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</si>
  <si>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</si>
  <si>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</si>
  <si>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</si>
  <si>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</si>
  <si>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</si>
  <si>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</si>
  <si>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</si>
  <si>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</si>
  <si>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</si>
  <si>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</si>
  <si>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</si>
  <si>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</si>
  <si>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</si>
  <si>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</si>
  <si>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</si>
  <si>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</si>
  <si>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</si>
  <si>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</si>
  <si>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</si>
  <si>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</si>
  <si>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</si>
  <si>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</si>
  <si>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</si>
  <si>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</si>
  <si>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</si>
  <si>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</si>
  <si>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</si>
  <si>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</si>
  <si>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</si>
  <si>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</si>
  <si>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</si>
  <si>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</si>
  <si>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</si>
  <si>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</si>
  <si>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</si>
  <si>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</si>
  <si>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</si>
  <si>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</si>
  <si>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</si>
  <si>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</si>
  <si>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</si>
  <si>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</si>
  <si>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</si>
  <si>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</si>
  <si>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</si>
  <si>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</si>
  <si>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</si>
  <si>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</si>
  <si>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</si>
  <si>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</si>
  <si>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</si>
  <si>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</si>
  <si>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</si>
  <si>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</si>
  <si>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</si>
  <si>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</si>
  <si>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</si>
  <si>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</si>
  <si>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</si>
  <si>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</si>
  <si>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</si>
  <si>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</si>
  <si>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</si>
  <si>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</si>
  <si>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</si>
  <si>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</si>
  <si>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</si>
  <si>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</si>
  <si>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</si>
  <si>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</si>
  <si>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</si>
  <si>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</si>
  <si>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</si>
  <si>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</si>
  <si>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</si>
  <si>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</si>
  <si>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</si>
  <si>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</si>
  <si>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</si>
  <si>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</si>
  <si>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</si>
  <si>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</si>
  <si>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</si>
  <si>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</si>
  <si>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</si>
  <si>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</si>
  <si>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</si>
  <si>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</si>
  <si>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</si>
  <si>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</si>
  <si>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</si>
  <si>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</si>
  <si>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</si>
  <si>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</si>
  <si>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</si>
  <si>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</si>
  <si>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</si>
  <si>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</si>
  <si>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</si>
  <si>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</si>
  <si>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</si>
  <si>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</si>
  <si>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</si>
  <si>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</si>
  <si>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</si>
  <si>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</si>
  <si>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</si>
  <si>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</si>
  <si>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</si>
  <si>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</si>
  <si>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</si>
  <si>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</si>
  <si>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</si>
  <si>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</si>
  <si>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</si>
  <si>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</si>
  <si>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</si>
  <si>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</si>
  <si>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</si>
  <si>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</si>
  <si>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</si>
  <si>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</si>
  <si>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</si>
  <si>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</si>
  <si>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</si>
  <si>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</si>
  <si>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</si>
  <si>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</si>
  <si>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</si>
  <si>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</si>
  <si>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</si>
  <si>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</si>
  <si>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</si>
  <si>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</si>
  <si>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</si>
  <si>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</si>
  <si>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</si>
  <si>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</si>
  <si>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</si>
  <si>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</si>
  <si>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</si>
  <si>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</si>
  <si>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</si>
  <si>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</si>
  <si>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</si>
  <si>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</si>
  <si>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</si>
  <si>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</si>
  <si>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</si>
  <si>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</si>
  <si>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</si>
  <si>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</si>
  <si>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</si>
  <si>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</si>
  <si>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</si>
  <si>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</si>
  <si>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</si>
  <si>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</si>
  <si>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</si>
  <si>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</si>
  <si>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</si>
  <si>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</si>
  <si>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</si>
  <si>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</si>
  <si>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</si>
  <si>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</si>
  <si>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</si>
  <si>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</si>
  <si>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</si>
  <si>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</si>
  <si>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</si>
  <si>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</si>
  <si>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</si>
  <si>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</si>
  <si>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</si>
  <si>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</si>
  <si>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</si>
  <si>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</si>
  <si>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</si>
  <si>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</si>
  <si>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</si>
  <si>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</si>
  <si>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</si>
  <si>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</si>
  <si>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</si>
  <si>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</si>
  <si>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</si>
  <si>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</si>
  <si>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</si>
  <si>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</si>
  <si>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</si>
  <si>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</si>
  <si>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</si>
  <si>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</si>
  <si>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</si>
  <si>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</si>
  <si>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</si>
  <si>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</si>
  <si>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</si>
  <si>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</si>
  <si>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</si>
  <si>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</si>
  <si>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</si>
  <si>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</si>
  <si>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</si>
  <si>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</si>
  <si>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</si>
  <si>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</si>
  <si>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</si>
  <si>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</si>
  <si>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</si>
  <si>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</si>
  <si>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</si>
  <si>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</si>
  <si>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</si>
  <si>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</si>
  <si>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</si>
  <si>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</si>
  <si>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</si>
  <si>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</si>
  <si>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</si>
  <si>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</si>
  <si>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</si>
  <si>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</si>
  <si>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</si>
  <si>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</si>
  <si>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</si>
  <si>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</si>
  <si>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</si>
  <si>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</si>
  <si>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</si>
  <si>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</si>
  <si>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</si>
  <si>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</si>
  <si>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</si>
  <si>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</si>
  <si>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</si>
  <si>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</si>
  <si>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</si>
  <si>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</si>
  <si>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</si>
  <si>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</si>
  <si>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</si>
  <si>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</si>
  <si>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</si>
  <si>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</si>
  <si>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</si>
  <si>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</si>
  <si>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</si>
  <si>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</si>
  <si>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</si>
  <si>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</si>
  <si>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</si>
  <si>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</si>
  <si>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</si>
  <si>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</si>
  <si>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</si>
  <si>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</si>
  <si>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</si>
  <si>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</si>
  <si>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</si>
  <si>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</si>
  <si>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</si>
  <si>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</si>
  <si>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</si>
  <si>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</si>
  <si>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</si>
  <si>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</si>
  <si>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</si>
  <si>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</si>
  <si>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</si>
  <si>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</si>
  <si>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</si>
  <si>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</si>
  <si>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</si>
  <si>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</si>
  <si>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</si>
  <si>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</si>
  <si>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</si>
  <si>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</si>
  <si>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</si>
  <si>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</si>
  <si>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</si>
  <si>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</si>
  <si>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</si>
  <si>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</si>
  <si>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</si>
  <si>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</si>
  <si>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</si>
  <si>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</si>
  <si>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</si>
  <si>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</si>
  <si>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</si>
  <si>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</si>
  <si>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</si>
  <si>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</si>
  <si>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</si>
  <si>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</si>
  <si>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</si>
  <si>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</si>
  <si>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</si>
  <si>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</si>
  <si>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</si>
  <si>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</si>
  <si>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</si>
  <si>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</si>
  <si>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</si>
  <si>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</si>
  <si>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</si>
  <si>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</si>
  <si>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</si>
  <si>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</si>
  <si>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</si>
  <si>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</si>
  <si>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</si>
  <si>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</si>
  <si>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</si>
  <si>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</si>
  <si>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</si>
  <si>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</si>
  <si>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</si>
  <si>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</si>
  <si>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</si>
  <si>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</si>
  <si>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</si>
  <si>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</si>
  <si>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</si>
  <si>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</si>
  <si>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</si>
  <si>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</si>
  <si>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</si>
  <si>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</si>
  <si>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</si>
  <si>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</si>
  <si>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</si>
  <si>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</si>
  <si>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</si>
  <si>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</si>
  <si>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</si>
  <si>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</si>
  <si>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</si>
  <si>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</si>
  <si>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</si>
  <si>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</si>
  <si>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</si>
  <si>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</si>
  <si>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</si>
  <si>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</si>
  <si>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</si>
  <si>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</si>
  <si>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</si>
  <si>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</si>
  <si>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</si>
  <si>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</si>
  <si>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</si>
  <si>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</si>
  <si>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</si>
  <si>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</si>
  <si>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</si>
  <si>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</si>
  <si>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</si>
  <si>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</si>
  <si>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</si>
  <si>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</si>
  <si>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</si>
  <si>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</si>
  <si>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</si>
  <si>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</si>
  <si>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</si>
  <si>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</si>
  <si>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</si>
  <si>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</si>
  <si>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</si>
  <si>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</si>
  <si>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</si>
  <si>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</si>
  <si>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</si>
  <si>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</si>
  <si>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</si>
  <si>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</si>
  <si>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</si>
  <si>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</si>
  <si>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</si>
  <si>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</si>
  <si>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</si>
  <si>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</si>
  <si>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</si>
  <si>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</si>
  <si>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</si>
  <si>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</si>
  <si>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</si>
  <si>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</si>
  <si>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</si>
  <si>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</si>
  <si>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</si>
  <si>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</si>
  <si>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</si>
  <si>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</si>
  <si>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</si>
  <si>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</si>
  <si>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</si>
  <si>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</si>
  <si>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</si>
  <si>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</si>
  <si>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</si>
  <si>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</si>
  <si>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</si>
  <si>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</si>
  <si>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</si>
  <si>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</si>
  <si>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</si>
  <si>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</si>
  <si>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</si>
  <si>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</si>
  <si>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</si>
  <si>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</si>
  <si>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</si>
  <si>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</si>
  <si>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</si>
  <si>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</si>
  <si>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</si>
  <si>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</si>
  <si>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</si>
  <si>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</si>
  <si>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</si>
  <si>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</si>
  <si>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</si>
  <si>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</si>
  <si>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</si>
  <si>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</si>
  <si>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</si>
  <si>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</si>
  <si>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</si>
  <si>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</si>
  <si>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</si>
  <si>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</si>
  <si>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</si>
  <si>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</si>
  <si>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</si>
  <si>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</si>
  <si>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</si>
  <si>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</si>
  <si>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</si>
  <si>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</si>
  <si>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</si>
  <si>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</si>
  <si>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</si>
  <si>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</si>
  <si>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</si>
  <si>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</si>
  <si>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</si>
  <si>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</si>
  <si>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</si>
  <si>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</si>
  <si>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</si>
  <si>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</si>
  <si>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</si>
  <si>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</si>
  <si>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</si>
  <si>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</si>
  <si>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</si>
  <si>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</si>
  <si>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</si>
  <si>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</si>
  <si>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</si>
  <si>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</si>
  <si>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</si>
  <si>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</si>
  <si>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</si>
  <si>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</si>
  <si>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</si>
  <si>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</si>
  <si>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</si>
  <si>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</si>
  <si>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</si>
  <si>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</si>
  <si>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</si>
  <si>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</si>
  <si>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</si>
  <si>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</si>
  <si>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</si>
  <si>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</si>
  <si>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</si>
  <si>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</si>
  <si>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</si>
  <si>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</si>
  <si>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</si>
  <si>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</si>
  <si>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</si>
  <si>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</si>
  <si>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</si>
  <si>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</si>
  <si>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</si>
  <si>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</si>
  <si>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</si>
  <si>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</si>
  <si>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</si>
  <si>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</si>
  <si>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</si>
  <si>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</si>
  <si>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</si>
  <si>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</si>
  <si>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</si>
  <si>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</si>
  <si>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</si>
  <si>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</si>
  <si>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</si>
  <si>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</si>
  <si>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</si>
  <si>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</si>
  <si>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</si>
  <si>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</si>
  <si>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</si>
  <si>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</si>
  <si>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</si>
  <si>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</si>
  <si>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</si>
  <si>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</si>
  <si>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</si>
  <si>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</si>
  <si>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</si>
  <si>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</si>
  <si>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</si>
  <si>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</si>
  <si>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</si>
  <si>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</si>
  <si>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</si>
  <si>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</si>
  <si>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</si>
  <si>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</si>
  <si>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</si>
  <si>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</si>
  <si>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</si>
  <si>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</si>
  <si>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</si>
  <si>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</si>
  <si>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</si>
  <si>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</si>
  <si>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</si>
  <si>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</si>
  <si>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</si>
  <si>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</si>
  <si>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</si>
  <si>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</si>
  <si>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</si>
  <si>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</si>
  <si>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</si>
  <si>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</si>
  <si>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</si>
  <si>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</si>
  <si>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</si>
  <si>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</si>
  <si>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</si>
  <si>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</si>
  <si>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</si>
  <si>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</si>
  <si>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</si>
  <si>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</si>
  <si>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</si>
  <si>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</si>
  <si>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</si>
  <si>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</si>
  <si>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</si>
  <si>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</si>
  <si>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</si>
  <si>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</si>
  <si>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</si>
  <si>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</si>
  <si>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</si>
  <si>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</si>
  <si>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</si>
  <si>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</si>
  <si>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</si>
  <si>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</si>
  <si>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</si>
  <si>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</si>
  <si>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</si>
  <si>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</si>
  <si>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</si>
  <si>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</si>
  <si>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</si>
  <si>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</si>
  <si>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</si>
  <si>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</si>
  <si>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</si>
  <si>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</si>
  <si>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</si>
  <si>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</si>
  <si>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</si>
  <si>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</si>
  <si>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</si>
  <si>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</si>
  <si>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</si>
  <si>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</si>
  <si>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</si>
  <si>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</si>
  <si>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</si>
  <si>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</si>
  <si>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</si>
  <si>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</si>
  <si>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</si>
  <si>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</si>
  <si>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</si>
  <si>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</si>
  <si>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</si>
  <si>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</si>
  <si>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</si>
  <si>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</si>
  <si>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</si>
  <si>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</si>
  <si>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</si>
  <si>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</si>
  <si>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</si>
  <si>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</si>
  <si>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</si>
  <si>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</si>
  <si>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</si>
  <si>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</si>
  <si>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</si>
  <si>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</si>
  <si>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</si>
  <si>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</si>
  <si>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</si>
  <si>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</si>
  <si>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</si>
  <si>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</si>
  <si>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</si>
  <si>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</si>
  <si>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</si>
  <si>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</si>
  <si>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</si>
  <si>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</si>
  <si>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</si>
  <si>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</si>
  <si>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</si>
  <si>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</si>
  <si>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</si>
  <si>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</si>
  <si>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</si>
  <si>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</si>
  <si>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</si>
  <si>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</si>
  <si>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</si>
  <si>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</si>
  <si>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</si>
  <si>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</si>
  <si>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</si>
  <si>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</si>
  <si>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</si>
  <si>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</si>
  <si>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</si>
  <si>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</si>
  <si>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</si>
  <si>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</si>
  <si>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</si>
  <si>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</si>
  <si>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</si>
  <si>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</si>
  <si>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</si>
  <si>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</si>
  <si>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</si>
  <si>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</si>
  <si>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</si>
  <si>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</si>
  <si>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</si>
  <si>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</si>
  <si>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</si>
  <si>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</si>
  <si>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</si>
  <si>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</si>
  <si>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</si>
  <si>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</si>
  <si>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</si>
  <si>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</si>
  <si>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</si>
  <si>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</si>
  <si>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</si>
  <si>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</si>
  <si>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</si>
  <si>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</si>
  <si>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</si>
  <si>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</si>
  <si>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</si>
  <si>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</si>
  <si>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</si>
  <si>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</si>
  <si>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</si>
  <si>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</si>
  <si>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</si>
  <si>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</si>
  <si>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</si>
  <si>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</si>
  <si>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</si>
  <si>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</si>
  <si>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</si>
  <si>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</si>
  <si>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</si>
  <si>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</si>
  <si>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</si>
  <si>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</si>
  <si>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</si>
  <si>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</si>
  <si>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</si>
  <si>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</si>
  <si>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</si>
  <si>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</si>
  <si>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</si>
  <si>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</si>
  <si>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</si>
  <si>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</si>
  <si>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</si>
  <si>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</si>
  <si>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</si>
  <si>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</si>
  <si>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</si>
  <si>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</si>
  <si>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</si>
  <si>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</si>
  <si>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</si>
  <si>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</si>
  <si>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</si>
  <si>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</si>
  <si>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</si>
  <si>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</si>
  <si>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</si>
  <si>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</si>
  <si>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</si>
  <si>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</si>
  <si>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</si>
  <si>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</si>
  <si>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</si>
  <si>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</si>
  <si>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</si>
  <si>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</si>
  <si>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</si>
  <si>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</si>
  <si>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</si>
  <si>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</si>
  <si>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</si>
  <si>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</si>
  <si>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</si>
  <si>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</si>
  <si>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</si>
  <si>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</si>
  <si>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</si>
  <si>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</si>
  <si>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</si>
  <si>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</si>
  <si>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</si>
  <si>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</si>
  <si>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</si>
  <si>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</si>
  <si>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</si>
  <si>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</si>
  <si>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</si>
  <si>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</si>
  <si>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</si>
  <si>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</si>
  <si>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</si>
  <si>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</si>
  <si>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</si>
  <si>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</si>
  <si>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</si>
  <si>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</si>
  <si>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</si>
  <si>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</si>
  <si>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</si>
  <si>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</si>
  <si>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</si>
  <si>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</si>
  <si>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</si>
  <si>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</si>
  <si>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</si>
  <si>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</si>
  <si>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</si>
  <si>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</si>
  <si>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</si>
  <si>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</si>
  <si>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</si>
  <si>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</si>
  <si>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</si>
  <si>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</si>
  <si>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</si>
  <si>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</si>
  <si>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</si>
  <si>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</si>
  <si>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</si>
  <si>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</si>
  <si>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</si>
  <si>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</si>
  <si>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</si>
  <si>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</si>
  <si>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</si>
  <si>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</si>
  <si>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</si>
  <si>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</si>
  <si>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</si>
  <si>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</si>
  <si>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</si>
  <si>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</si>
  <si>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</si>
  <si>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</si>
  <si>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</si>
  <si>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</si>
  <si>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</si>
  <si>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</si>
  <si>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</si>
  <si>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</si>
  <si>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</si>
  <si>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</si>
  <si>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</si>
  <si>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</si>
  <si>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</si>
  <si>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</si>
  <si>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</si>
  <si>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</si>
  <si>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</si>
  <si>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</si>
  <si>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</si>
  <si>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</si>
  <si>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</si>
  <si>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</si>
  <si>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</si>
  <si>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</si>
  <si>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</si>
  <si>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</si>
  <si>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</si>
  <si>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</si>
  <si>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</si>
  <si>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</si>
  <si>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</si>
  <si>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</si>
  <si>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</si>
  <si>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</si>
  <si>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</si>
  <si>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</si>
  <si>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</si>
  <si>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</si>
  <si>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</si>
  <si>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</si>
  <si>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</si>
  <si>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</si>
  <si>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</si>
  <si>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</si>
  <si>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</si>
  <si>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</si>
  <si>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</si>
  <si>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</si>
  <si>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</si>
  <si>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</si>
  <si>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</si>
  <si>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</si>
  <si>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</si>
  <si>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</si>
  <si>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</si>
  <si>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</si>
  <si>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</si>
  <si>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</si>
  <si>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</si>
  <si>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</si>
  <si>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</si>
  <si>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</si>
  <si>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</si>
  <si>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</si>
  <si>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</si>
  <si>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</si>
  <si>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</si>
  <si>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</si>
  <si>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</si>
  <si>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</si>
  <si>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</si>
  <si>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</si>
  <si>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</si>
  <si>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</si>
  <si>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</si>
  <si>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</si>
  <si>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</si>
  <si>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</si>
  <si>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</si>
  <si>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</si>
  <si>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</si>
  <si>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</si>
  <si>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</si>
  <si>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</si>
  <si>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</si>
  <si>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</si>
  <si>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</si>
  <si>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</si>
  <si>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</si>
  <si>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</si>
  <si>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</si>
  <si>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</si>
  <si>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</si>
  <si>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</si>
  <si>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</si>
  <si>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</si>
  <si>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</si>
  <si>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</si>
  <si>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</si>
  <si>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</si>
  <si>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</si>
  <si>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</si>
  <si>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</si>
  <si>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</si>
  <si>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</si>
  <si>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</si>
  <si>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</si>
  <si>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</si>
  <si>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</si>
  <si>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</si>
  <si>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</si>
  <si>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</si>
  <si>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</si>
  <si>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</si>
  <si>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</si>
  <si>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</si>
  <si>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</si>
  <si>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</si>
  <si>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</si>
  <si>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</si>
  <si>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</si>
  <si>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</si>
  <si>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</si>
  <si>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</si>
  <si>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</si>
  <si>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</si>
  <si>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</si>
  <si>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</si>
  <si>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</si>
  <si>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</si>
  <si>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</si>
  <si>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</si>
  <si>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</si>
  <si>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</si>
  <si>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</si>
  <si>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</si>
  <si>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</si>
  <si>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</si>
  <si>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</si>
  <si>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</si>
  <si>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</si>
  <si>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</si>
  <si>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</si>
  <si>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</si>
  <si>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</si>
  <si>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</si>
  <si>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</si>
  <si>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</si>
  <si>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</si>
  <si>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</si>
  <si>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</si>
  <si>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</si>
  <si>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</si>
  <si>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</si>
  <si>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</si>
  <si>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</si>
  <si>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</si>
  <si>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</si>
  <si>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</si>
  <si>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</si>
  <si>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</si>
  <si>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</si>
  <si>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</si>
  <si>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</si>
  <si>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</si>
  <si>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</si>
  <si>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</si>
  <si>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</si>
  <si>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</si>
  <si>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</si>
  <si>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</si>
  <si>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</si>
  <si>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</si>
  <si>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</si>
  <si>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</si>
  <si>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</si>
  <si>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</si>
  <si>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</si>
  <si>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</si>
  <si>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</si>
  <si>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</si>
  <si>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</si>
  <si>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</si>
  <si>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</si>
  <si>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</si>
  <si>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</si>
  <si>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</si>
  <si>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</si>
  <si>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</si>
  <si>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</si>
  <si>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</si>
  <si>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</si>
  <si>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</si>
  <si>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</si>
  <si>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</si>
  <si>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</si>
  <si>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</si>
  <si>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</si>
  <si>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</si>
  <si>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</si>
  <si>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</si>
  <si>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</si>
  <si>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</si>
  <si>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</si>
  <si>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</si>
  <si>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</si>
  <si>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</si>
  <si>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</si>
  <si>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</si>
  <si>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</si>
  <si>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</si>
  <si>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</si>
  <si>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</si>
  <si>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</si>
  <si>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</si>
  <si>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</si>
  <si>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</si>
  <si>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</si>
  <si>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</si>
  <si>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</si>
  <si>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</si>
  <si>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</si>
  <si>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</si>
  <si>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</si>
  <si>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</si>
  <si>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</si>
  <si>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</si>
  <si>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</si>
  <si>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</si>
  <si>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</si>
  <si>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</si>
  <si>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</si>
  <si>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</si>
  <si>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</si>
  <si>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</si>
  <si>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</si>
  <si>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</si>
  <si>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</si>
  <si>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</si>
  <si>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</si>
  <si>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</si>
  <si>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</si>
  <si>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</si>
  <si>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</si>
  <si>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</si>
  <si>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</si>
  <si>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</si>
  <si>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</si>
  <si>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</si>
  <si>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</si>
  <si>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</si>
  <si>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</si>
  <si>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</si>
  <si>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</si>
  <si>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</si>
  <si>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</si>
  <si>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</si>
  <si>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</si>
  <si>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</si>
  <si>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</si>
  <si>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</si>
  <si>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</si>
  <si>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</si>
  <si>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</si>
  <si>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</si>
  <si>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</si>
  <si>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</si>
  <si>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</si>
  <si>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</si>
  <si>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</si>
  <si>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</si>
  <si>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</si>
  <si>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</si>
  <si>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</si>
  <si>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</si>
  <si>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</si>
  <si>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</si>
  <si>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</si>
  <si>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</si>
  <si>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</si>
  <si>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</si>
  <si>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</si>
  <si>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</si>
  <si>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</si>
  <si>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</si>
  <si>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</si>
  <si>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</si>
  <si>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</si>
  <si>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</si>
  <si>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</si>
  <si>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</si>
  <si>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</si>
  <si>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</si>
  <si>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</si>
  <si>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</si>
  <si>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</si>
  <si>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</si>
  <si>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</si>
  <si>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</si>
  <si>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</si>
  <si>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</si>
  <si>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</si>
  <si>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</si>
  <si>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</si>
  <si>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</si>
  <si>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</si>
  <si>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</si>
  <si>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</si>
  <si>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</si>
  <si>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</si>
  <si>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</si>
  <si>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</si>
  <si>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</si>
  <si>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</si>
  <si>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</si>
  <si>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</si>
  <si>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</si>
  <si>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</si>
  <si>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</si>
  <si>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</si>
  <si>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</si>
  <si>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</si>
  <si>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</si>
  <si>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</si>
  <si>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</si>
  <si>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</si>
  <si>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</si>
  <si>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</si>
  <si>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</si>
  <si>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</si>
  <si>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</si>
  <si>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</si>
  <si>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</si>
  <si>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</si>
  <si>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</si>
  <si>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</si>
  <si>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</si>
  <si>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</si>
  <si>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</si>
  <si>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</si>
  <si>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</si>
  <si>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</si>
  <si>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</si>
  <si>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</si>
  <si>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</si>
  <si>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</si>
  <si>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</si>
  <si>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</si>
  <si>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</si>
  <si>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</si>
  <si>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</si>
  <si>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</si>
  <si>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</si>
  <si>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</si>
  <si>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</si>
  <si>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</si>
  <si>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</si>
  <si>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</si>
  <si>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</si>
  <si>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</si>
  <si>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</si>
  <si>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</si>
  <si>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</si>
  <si>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</si>
  <si>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</si>
  <si>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</si>
  <si>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</si>
  <si>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</si>
  <si>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</si>
  <si>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</si>
  <si>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</si>
  <si>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</si>
  <si>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</si>
  <si>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</si>
  <si>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</si>
  <si>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</si>
  <si>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</si>
  <si>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</si>
  <si>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</si>
  <si>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</si>
  <si>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</si>
  <si>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</si>
  <si>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</si>
  <si>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</si>
  <si>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</si>
  <si>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</si>
  <si>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</si>
  <si>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</si>
  <si>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</si>
  <si>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</si>
  <si>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</si>
  <si>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</si>
  <si>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</si>
  <si>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</si>
  <si>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</si>
  <si>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</si>
  <si>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</si>
  <si>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</si>
  <si>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</si>
  <si>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</si>
  <si>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</si>
  <si>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</si>
  <si>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</si>
  <si>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</si>
  <si>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</si>
  <si>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</si>
  <si>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</si>
  <si>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</si>
  <si>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</si>
  <si>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</si>
  <si>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</si>
  <si>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</si>
  <si>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</si>
  <si>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</si>
  <si>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</si>
  <si>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</si>
  <si>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</si>
  <si>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</si>
  <si>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</si>
  <si>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</si>
  <si>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</si>
  <si>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</si>
  <si>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</si>
  <si>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</si>
  <si>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</si>
  <si>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</si>
  <si>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</si>
  <si>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</si>
  <si>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</si>
  <si>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</si>
  <si>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</si>
  <si>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</si>
  <si>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</si>
  <si>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</si>
  <si>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</si>
  <si>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</si>
  <si>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</si>
  <si>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</si>
  <si>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</si>
  <si>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</si>
  <si>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</si>
  <si>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</si>
  <si>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</si>
  <si>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</si>
  <si>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</si>
  <si>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</si>
  <si>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</si>
  <si>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</si>
  <si>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</si>
  <si>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</si>
  <si>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</si>
  <si>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</si>
  <si>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</si>
  <si>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</si>
  <si>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</si>
  <si>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</si>
  <si>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</si>
  <si>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</si>
  <si>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</si>
  <si>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</si>
  <si>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</si>
  <si>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</si>
  <si>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</si>
  <si>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</si>
  <si>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</si>
  <si>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</si>
  <si>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</si>
  <si>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</si>
  <si>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</si>
  <si>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</si>
  <si>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</si>
  <si>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</si>
  <si>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</si>
  <si>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</si>
  <si>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</si>
  <si>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</si>
  <si>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</si>
  <si>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</si>
  <si>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</si>
  <si>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</si>
  <si>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</si>
  <si>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</si>
  <si>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</si>
  <si>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</si>
  <si>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</si>
  <si>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</si>
  <si>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</si>
  <si>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</si>
  <si>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</si>
  <si>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</si>
  <si>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</si>
  <si>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</si>
  <si>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</si>
  <si>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</si>
  <si>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</si>
  <si>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</si>
  <si>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</si>
  <si>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</si>
  <si>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</si>
  <si>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</si>
  <si>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</si>
  <si>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</si>
  <si>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</si>
  <si>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</si>
  <si>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</si>
  <si>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</si>
  <si>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</si>
  <si>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</si>
  <si>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</si>
  <si>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</si>
  <si>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</si>
  <si>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</si>
  <si>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</si>
  <si>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</si>
  <si>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</si>
  <si>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</si>
  <si>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</si>
  <si>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</si>
  <si>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</si>
  <si>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</si>
  <si>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</si>
  <si>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</si>
  <si>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</si>
  <si>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</si>
  <si>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</si>
  <si>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</si>
  <si>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</si>
  <si>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</si>
  <si>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</si>
  <si>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</si>
  <si>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</si>
  <si>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</si>
  <si>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</si>
  <si>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</si>
  <si>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</si>
  <si>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</si>
  <si>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</si>
  <si>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</si>
  <si>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</si>
  <si>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</si>
  <si>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</si>
  <si>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</si>
  <si>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</si>
  <si>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</si>
  <si>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</si>
  <si>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</si>
  <si>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</si>
  <si>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</si>
  <si>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</si>
  <si>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</si>
  <si>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</si>
  <si>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</si>
  <si>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</si>
  <si>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</si>
  <si>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</si>
  <si>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</si>
  <si>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</si>
  <si>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</si>
  <si>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</si>
  <si>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</si>
  <si>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</si>
  <si>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</si>
  <si>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</si>
  <si>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</si>
  <si>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</si>
  <si>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</si>
  <si>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</si>
  <si>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</si>
  <si>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</si>
  <si>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</si>
  <si>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</si>
  <si>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</si>
  <si>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</si>
  <si>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</si>
  <si>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</si>
  <si>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</si>
  <si>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</si>
  <si>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</si>
  <si>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</si>
  <si>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</si>
  <si>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</si>
  <si>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</si>
  <si>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</si>
  <si>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</si>
  <si>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</si>
  <si>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</si>
  <si>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</si>
  <si>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</si>
  <si>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</si>
  <si>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</si>
  <si>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</si>
  <si>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</si>
  <si>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</si>
  <si>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</si>
  <si>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</si>
  <si>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</si>
  <si>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</si>
  <si>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</si>
  <si>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</si>
  <si>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</si>
  <si>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</si>
  <si>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</si>
  <si>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</si>
  <si>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</si>
  <si>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</si>
  <si>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</si>
  <si>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</si>
  <si>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</si>
  <si>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</si>
  <si>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</si>
  <si>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</si>
  <si>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</si>
  <si>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</si>
  <si>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</si>
  <si>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</si>
  <si>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</si>
  <si>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</si>
  <si>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</si>
  <si>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</si>
  <si>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</si>
  <si>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</si>
  <si>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</si>
  <si>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</si>
  <si>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</si>
  <si>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</si>
  <si>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</si>
  <si>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</si>
  <si>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</si>
  <si>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</si>
  <si>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</si>
  <si>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</si>
  <si>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</si>
  <si>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</si>
  <si>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</si>
  <si>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</si>
  <si>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</si>
  <si>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</si>
  <si>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</si>
  <si>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</si>
  <si>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</si>
  <si>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</si>
  <si>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</si>
  <si>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</si>
  <si>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</si>
  <si>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</si>
  <si>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</si>
  <si>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</si>
  <si>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</si>
  <si>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</si>
  <si>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</si>
  <si>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</si>
  <si>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</si>
  <si>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</si>
  <si>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</si>
  <si>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</si>
  <si>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</si>
  <si>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</si>
  <si>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</si>
  <si>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</si>
  <si>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</si>
  <si>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</si>
  <si>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</si>
  <si>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</si>
  <si>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</si>
  <si>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</si>
  <si>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</si>
  <si>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</si>
  <si>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</si>
  <si>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</si>
  <si>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</si>
  <si>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</si>
  <si>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</si>
  <si>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</si>
  <si>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</si>
  <si>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</si>
  <si>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</si>
  <si>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</si>
  <si>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</si>
  <si>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</si>
  <si>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</si>
  <si>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</si>
  <si>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</si>
  <si>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</si>
  <si>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</si>
  <si>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</si>
  <si>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</si>
  <si>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</si>
  <si>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</si>
  <si>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</si>
  <si>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</si>
  <si>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</si>
  <si>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</si>
  <si>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</si>
  <si>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</si>
  <si>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</si>
  <si>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</si>
  <si>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</si>
  <si>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</si>
  <si>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</si>
  <si>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</si>
  <si>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</si>
  <si>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</si>
  <si>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</si>
  <si>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</si>
  <si>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</si>
  <si>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</si>
  <si>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</si>
  <si>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</si>
  <si>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</si>
  <si>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</si>
  <si>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</si>
  <si>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</si>
  <si>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</si>
  <si>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</si>
  <si>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</si>
  <si>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</si>
  <si>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</si>
  <si>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</si>
  <si>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</si>
  <si>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</si>
  <si>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</si>
  <si>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</si>
  <si>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</si>
  <si>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</si>
  <si>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</si>
  <si>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</si>
  <si>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</si>
  <si>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</si>
  <si>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</si>
  <si>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</si>
  <si>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</si>
  <si>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</si>
  <si>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</si>
  <si>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</si>
  <si>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</si>
  <si>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</si>
  <si>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</si>
  <si>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</si>
  <si>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</si>
  <si>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</si>
  <si>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</si>
  <si>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</si>
  <si>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</si>
  <si>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</si>
  <si>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</si>
  <si>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</si>
  <si>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</si>
  <si>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</si>
  <si>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</si>
  <si>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</si>
  <si>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</si>
  <si>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</si>
  <si>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</si>
  <si>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</si>
  <si>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</si>
  <si>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</si>
  <si>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</si>
  <si>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</si>
  <si>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</si>
  <si>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</si>
  <si>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</si>
  <si>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</si>
  <si>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</si>
  <si>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</si>
  <si>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</si>
  <si>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</si>
  <si>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</si>
  <si>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</si>
  <si>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</si>
  <si>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</si>
  <si>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</si>
  <si>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</si>
  <si>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</si>
  <si>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</si>
  <si>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</si>
  <si>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</si>
  <si>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</si>
  <si>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</si>
  <si>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</si>
  <si>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</si>
  <si>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</si>
  <si>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</si>
  <si>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</si>
  <si>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</si>
  <si>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</si>
  <si>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</si>
  <si>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</si>
  <si>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</si>
  <si>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</si>
  <si>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</si>
  <si>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</si>
  <si>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</si>
  <si>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</si>
  <si>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</si>
  <si>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</si>
  <si>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</si>
  <si>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</si>
  <si>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</si>
  <si>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</si>
  <si>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</si>
  <si>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</si>
  <si>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</si>
  <si>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</si>
  <si>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</si>
  <si>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</si>
  <si>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</si>
  <si>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</si>
  <si>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</si>
  <si>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</si>
  <si>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</si>
  <si>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</si>
  <si>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</si>
  <si>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</si>
  <si>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</si>
  <si>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</si>
  <si>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</si>
  <si>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</si>
  <si>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</si>
  <si>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</si>
  <si>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</si>
  <si>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</si>
  <si>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</si>
  <si>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</si>
  <si>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</si>
  <si>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</si>
  <si>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</si>
  <si>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</si>
  <si>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</si>
  <si>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</si>
  <si>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</si>
  <si>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</si>
  <si>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</si>
  <si>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</si>
  <si>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</si>
  <si>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</si>
  <si>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</si>
  <si>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</si>
  <si>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</si>
  <si>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</si>
  <si>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</si>
  <si>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</si>
  <si>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</si>
  <si>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</si>
  <si>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</si>
  <si>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</si>
  <si>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</si>
  <si>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</si>
  <si>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</si>
  <si>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</si>
  <si>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</si>
  <si>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</si>
  <si>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</si>
  <si>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</si>
  <si>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</si>
  <si>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</si>
  <si>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</si>
  <si>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</si>
  <si>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</si>
  <si>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</si>
  <si>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</si>
  <si>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</si>
  <si>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</si>
  <si>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</si>
  <si>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</si>
  <si>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</si>
  <si>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</si>
  <si>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</si>
  <si>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</si>
  <si>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</si>
  <si>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</si>
  <si>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</si>
  <si>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</si>
  <si>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</si>
  <si>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</si>
  <si>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</si>
  <si>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</si>
  <si>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</si>
  <si>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</si>
  <si>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</si>
  <si>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</si>
  <si>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</si>
  <si>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</si>
  <si>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</si>
  <si>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</si>
  <si>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</si>
  <si>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</si>
  <si>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</si>
  <si>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</si>
  <si>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</si>
  <si>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</si>
  <si>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</si>
  <si>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</si>
  <si>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</si>
  <si>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</si>
  <si>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</si>
  <si>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</si>
  <si>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</si>
  <si>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</si>
  <si>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</si>
  <si>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</si>
  <si>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</si>
  <si>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</si>
  <si>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</si>
  <si>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</si>
  <si>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</si>
  <si>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</si>
  <si>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</si>
  <si>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</si>
  <si>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</si>
  <si>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</si>
  <si>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</si>
  <si>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</si>
  <si>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</si>
  <si>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</si>
  <si>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</si>
  <si>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</si>
  <si>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</si>
  <si>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</si>
  <si>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</si>
  <si>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</si>
  <si>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</si>
  <si>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</si>
  <si>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</si>
  <si>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</si>
  <si>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</si>
  <si>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</si>
  <si>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</si>
  <si>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</si>
  <si>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</si>
  <si>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</si>
  <si>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</si>
  <si>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</si>
  <si>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</si>
  <si>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</si>
  <si>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</si>
  <si>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</si>
  <si>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</si>
  <si>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</si>
  <si>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</si>
  <si>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</si>
  <si>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</si>
  <si>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</si>
  <si>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</si>
  <si>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</si>
  <si>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</si>
  <si>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</si>
  <si>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</si>
  <si>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</si>
  <si>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</si>
  <si>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</si>
  <si>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</si>
  <si>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</si>
  <si>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</si>
  <si>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</si>
  <si>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</si>
  <si>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</si>
  <si>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</si>
  <si>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</si>
  <si>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</si>
  <si>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</si>
  <si>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</si>
  <si>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</si>
  <si>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</si>
  <si>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</si>
  <si>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</si>
  <si>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</si>
  <si>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</si>
  <si>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</si>
  <si>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</si>
  <si>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</si>
  <si>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</si>
  <si>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</si>
  <si>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</si>
  <si>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</si>
  <si>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</si>
  <si>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</si>
  <si>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</si>
  <si>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</si>
  <si>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</si>
  <si>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</si>
  <si>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</si>
  <si>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</si>
  <si>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</si>
  <si>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</si>
  <si>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</si>
  <si>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</si>
  <si>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</si>
  <si>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</si>
  <si>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</si>
  <si>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</si>
  <si>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</si>
  <si>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</si>
  <si>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</si>
  <si>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</si>
  <si>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</si>
  <si>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</si>
  <si>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</si>
  <si>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</si>
  <si>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</si>
  <si>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</si>
  <si>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</si>
  <si>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</si>
  <si>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</si>
  <si>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</si>
  <si>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</si>
  <si>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</si>
  <si>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</si>
  <si>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</si>
  <si>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</si>
  <si>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</si>
  <si>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</si>
  <si>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</si>
  <si>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</si>
  <si>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</si>
  <si>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</si>
  <si>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</si>
  <si>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</si>
  <si>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</si>
  <si>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</si>
  <si>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</si>
  <si>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</si>
  <si>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</si>
  <si>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</si>
  <si>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</si>
  <si>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</si>
  <si>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</si>
  <si>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</si>
  <si>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</si>
  <si>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</si>
  <si>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</si>
  <si>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</si>
  <si>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</si>
  <si>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</si>
  <si>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</si>
  <si>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</si>
  <si>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</si>
  <si>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</si>
  <si>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</si>
  <si>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</si>
  <si>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</si>
  <si>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</si>
  <si>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</si>
  <si>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</si>
  <si>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</si>
  <si>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</si>
  <si>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</si>
  <si>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</si>
  <si>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</si>
  <si>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</si>
  <si>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</si>
  <si>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</si>
  <si>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</si>
  <si>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</si>
  <si>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</si>
  <si>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</si>
  <si>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</si>
  <si>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</si>
  <si>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</si>
  <si>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</si>
  <si>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</si>
  <si>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</si>
  <si>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</si>
  <si>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</si>
  <si>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</si>
  <si>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</si>
  <si>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</si>
  <si>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</si>
  <si>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</si>
  <si>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</si>
  <si>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</si>
  <si>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</si>
  <si>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</si>
  <si>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</si>
  <si>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</si>
  <si>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</si>
  <si>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</si>
  <si>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</si>
  <si>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</si>
  <si>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</si>
  <si>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</si>
  <si>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</si>
  <si>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</si>
  <si>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</si>
  <si>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</si>
  <si>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</si>
  <si>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</si>
  <si>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</si>
  <si>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</si>
  <si>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</si>
  <si>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</si>
  <si>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</si>
  <si>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</si>
  <si>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</si>
  <si>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</si>
  <si>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</si>
  <si>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</si>
  <si>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</si>
  <si>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</si>
  <si>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</si>
  <si>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</si>
  <si>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</si>
  <si>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</si>
  <si>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</si>
  <si>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</si>
  <si>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</si>
  <si>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</si>
  <si>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</si>
  <si>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</si>
  <si>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</si>
  <si>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</si>
  <si>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</si>
  <si>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</si>
  <si>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</si>
  <si>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</si>
  <si>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</si>
  <si>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</si>
  <si>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</si>
  <si>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</si>
  <si>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</si>
  <si>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</si>
  <si>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</si>
  <si>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</si>
  <si>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</si>
  <si>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</si>
  <si>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</si>
  <si>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</si>
  <si>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</si>
  <si>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</si>
  <si>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</si>
  <si>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</si>
  <si>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</si>
  <si>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</si>
  <si>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</si>
  <si>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</si>
  <si>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</si>
  <si>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</si>
  <si>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</si>
  <si>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</si>
  <si>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</si>
  <si>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</si>
  <si>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</si>
  <si>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</si>
  <si>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</si>
  <si>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</si>
  <si>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</si>
  <si>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</si>
  <si>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</si>
  <si>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</si>
  <si>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</si>
  <si>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</si>
  <si>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</si>
  <si>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</si>
  <si>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</si>
  <si>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</si>
  <si>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</si>
  <si>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</si>
  <si>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</si>
  <si>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</si>
  <si>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</si>
  <si>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</si>
  <si>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</si>
  <si>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</si>
  <si>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</si>
  <si>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</si>
  <si>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</si>
  <si>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</si>
  <si>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</si>
  <si>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</si>
  <si>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</si>
  <si>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</si>
  <si>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</si>
  <si>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</si>
  <si>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</si>
  <si>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</si>
  <si>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</si>
  <si>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</si>
  <si>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</si>
  <si>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</si>
  <si>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</si>
  <si>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</si>
  <si>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</si>
  <si>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</si>
  <si>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</si>
  <si>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</si>
  <si>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</si>
  <si>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</si>
  <si>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</si>
  <si>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</si>
  <si>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</si>
  <si>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</si>
  <si>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</si>
  <si>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</si>
  <si>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</si>
  <si>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</si>
  <si>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</si>
  <si>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</si>
  <si>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</si>
  <si>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</si>
  <si>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</si>
  <si>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</si>
  <si>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</si>
  <si>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</si>
  <si>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</si>
  <si>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</si>
  <si>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</si>
  <si>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</si>
  <si>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</si>
  <si>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</si>
  <si>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</si>
  <si>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</si>
  <si>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</si>
  <si>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</si>
  <si>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</si>
  <si>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</si>
  <si>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</si>
  <si>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</si>
  <si>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</si>
  <si>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</si>
  <si>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</si>
  <si>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</si>
  <si>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</si>
  <si>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</si>
  <si>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</si>
  <si>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</si>
  <si>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</si>
  <si>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</si>
  <si>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</si>
  <si>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</si>
  <si>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</si>
  <si>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</si>
  <si>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</si>
  <si>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</si>
  <si>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</si>
  <si>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</si>
  <si>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</si>
  <si>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</si>
  <si>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</si>
  <si>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</si>
  <si>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</si>
  <si>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</si>
  <si>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</si>
  <si>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</si>
  <si>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</si>
  <si>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</si>
  <si>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</si>
  <si>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</si>
  <si>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</si>
  <si>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</si>
  <si>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</si>
  <si>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</si>
  <si>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</si>
  <si>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</si>
  <si>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</si>
  <si>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</si>
  <si>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</si>
  <si>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</si>
  <si>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</si>
  <si>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</si>
  <si>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</si>
  <si>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</si>
  <si>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</si>
  <si>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</si>
  <si>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</si>
  <si>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</si>
  <si>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</si>
  <si>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</si>
  <si>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</si>
  <si>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</si>
  <si>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</si>
  <si>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</si>
  <si>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</si>
  <si>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</si>
  <si>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</si>
  <si>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</si>
  <si>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</si>
  <si>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</si>
  <si>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</si>
  <si>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</si>
  <si>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</si>
  <si>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</si>
  <si>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</si>
  <si>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</si>
  <si>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</si>
  <si>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</si>
  <si>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</si>
  <si>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</si>
  <si>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</si>
  <si>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</si>
  <si>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</si>
  <si>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</si>
  <si>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</si>
  <si>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</si>
  <si>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</si>
  <si>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</si>
  <si>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</si>
  <si>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</si>
  <si>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</si>
  <si>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</si>
  <si>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</si>
  <si>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</si>
  <si>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</si>
  <si>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</si>
  <si>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</si>
  <si>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</si>
  <si>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</si>
  <si>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</si>
  <si>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</si>
  <si>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</si>
  <si>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</si>
  <si>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</si>
  <si>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</si>
  <si>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</si>
  <si>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</si>
  <si>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</si>
  <si>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</si>
  <si>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</si>
  <si>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</si>
  <si>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</si>
  <si>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</si>
  <si>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</si>
  <si>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</si>
  <si>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</si>
  <si>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</si>
  <si>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</si>
  <si>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</si>
  <si>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</si>
  <si>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</si>
  <si>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</si>
  <si>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</si>
  <si>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</si>
  <si>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</si>
  <si>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</si>
  <si>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</si>
  <si>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</si>
  <si>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</si>
  <si>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</si>
  <si>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</si>
  <si>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</si>
  <si>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</si>
  <si>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</si>
  <si>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</si>
  <si>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</si>
  <si>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</si>
  <si>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</si>
  <si>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</si>
  <si>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</si>
  <si>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</si>
  <si>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</si>
  <si>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</si>
  <si>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</si>
  <si>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</si>
  <si>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</si>
  <si>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</si>
  <si>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</si>
  <si>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</si>
  <si>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</si>
  <si>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</si>
  <si>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</si>
  <si>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</si>
  <si>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</si>
  <si>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</si>
  <si>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</si>
  <si>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</si>
  <si>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</si>
  <si>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</si>
  <si>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</si>
  <si>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</si>
  <si>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</si>
  <si>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</si>
  <si>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</si>
  <si>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</si>
  <si>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</si>
  <si>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</si>
  <si>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</si>
  <si>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</si>
  <si>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</si>
  <si>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</si>
  <si>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</si>
  <si>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</si>
  <si>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</si>
  <si>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</si>
  <si>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</si>
  <si>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</si>
  <si>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</si>
  <si>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</si>
  <si>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</si>
  <si>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</si>
  <si>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</si>
  <si>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</si>
  <si>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</si>
  <si>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</si>
  <si>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</si>
  <si>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</si>
  <si>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</si>
  <si>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</si>
  <si>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</si>
  <si>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</si>
  <si>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</si>
  <si>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</si>
  <si>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</si>
  <si>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</si>
  <si>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</si>
  <si>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</si>
  <si>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</si>
  <si>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</si>
  <si>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</si>
  <si>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</si>
  <si>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</si>
  <si>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</si>
  <si>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</si>
  <si>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</si>
  <si>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</si>
  <si>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</si>
  <si>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</si>
  <si>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</si>
  <si>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</si>
  <si>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</si>
  <si>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</si>
  <si>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</si>
  <si>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</si>
  <si>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</si>
  <si>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</si>
  <si>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</si>
  <si>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</si>
  <si>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</si>
  <si>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</si>
  <si>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</si>
  <si>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</si>
  <si>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</si>
  <si>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</si>
  <si>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</si>
  <si>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</si>
  <si>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</si>
  <si>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</si>
  <si>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</si>
  <si>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</si>
  <si>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</si>
  <si>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</si>
  <si>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</si>
  <si>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</si>
  <si>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</si>
  <si>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</si>
  <si>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</si>
  <si>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</si>
  <si>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</si>
  <si>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</si>
  <si>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</si>
  <si>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</si>
  <si>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</si>
  <si>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</si>
  <si>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</si>
  <si>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</si>
  <si>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</si>
  <si>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</si>
  <si>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</si>
  <si>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</si>
  <si>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</si>
  <si>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</si>
  <si>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</si>
  <si>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</si>
  <si>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</si>
  <si>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</si>
  <si>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</si>
  <si>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</si>
  <si>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</si>
  <si>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</si>
  <si>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</si>
  <si>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</si>
  <si>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</si>
  <si>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</si>
  <si>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</si>
  <si>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</si>
  <si>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</si>
  <si>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</si>
  <si>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</si>
  <si>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</si>
  <si>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</si>
  <si>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</si>
  <si>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</si>
  <si>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</si>
  <si>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</si>
  <si>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</si>
  <si>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</si>
  <si>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</si>
  <si>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</si>
  <si>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</si>
  <si>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</si>
  <si>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</si>
  <si>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</si>
  <si>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</si>
  <si>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</si>
  <si>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</si>
  <si>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</si>
  <si>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</si>
  <si>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</si>
  <si>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</si>
  <si>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</si>
  <si>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</si>
  <si>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</si>
  <si>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</si>
  <si>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</si>
  <si>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</si>
  <si>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</si>
  <si>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</si>
  <si>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</si>
  <si>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</si>
  <si>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</si>
  <si>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</si>
  <si>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</si>
  <si>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</si>
  <si>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</si>
  <si>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</si>
  <si>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</si>
  <si>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</si>
  <si>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</si>
  <si>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</si>
  <si>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</si>
  <si>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</si>
  <si>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</si>
  <si>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</si>
  <si>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</si>
  <si>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</si>
  <si>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</si>
  <si>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</si>
  <si>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</si>
  <si>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</si>
  <si>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</si>
  <si>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</si>
  <si>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</si>
  <si>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</si>
  <si>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</si>
  <si>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</si>
  <si>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</si>
  <si>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</si>
  <si>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</si>
  <si>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</si>
  <si>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</si>
  <si>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</si>
  <si>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</si>
  <si>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</si>
  <si>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</si>
  <si>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</si>
  <si>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</si>
  <si>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</si>
  <si>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</si>
  <si>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</si>
  <si>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</si>
  <si>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</si>
  <si>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</si>
  <si>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</si>
  <si>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</si>
  <si>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</si>
  <si>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</si>
  <si>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</si>
  <si>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</si>
  <si>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</si>
  <si>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</si>
  <si>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</si>
  <si>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</si>
  <si>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</si>
  <si>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</si>
  <si>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</si>
  <si>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</si>
  <si>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</si>
  <si>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</si>
  <si>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</si>
  <si>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</si>
  <si>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</si>
  <si>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</si>
  <si>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</si>
  <si>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</si>
  <si>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</si>
  <si>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</si>
  <si>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</si>
  <si>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</si>
  <si>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</si>
  <si>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</si>
  <si>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</si>
  <si>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</si>
  <si>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</si>
  <si>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</si>
  <si>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</si>
  <si>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</si>
  <si>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</si>
  <si>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</si>
  <si>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</si>
  <si>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</si>
  <si>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</si>
  <si>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</si>
  <si>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</si>
  <si>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</si>
  <si>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</si>
  <si>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</si>
  <si>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</si>
  <si>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</si>
  <si>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</si>
  <si>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</si>
  <si>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</si>
  <si>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</si>
  <si>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</si>
  <si>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</si>
  <si>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</si>
  <si>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</si>
  <si>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</si>
  <si>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</si>
  <si>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</si>
  <si>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</si>
  <si>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</si>
  <si>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</si>
  <si>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</si>
  <si>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</si>
  <si>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</si>
  <si>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</si>
  <si>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</si>
  <si>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</si>
  <si>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</si>
  <si>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</si>
  <si>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</si>
  <si>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</si>
  <si>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</si>
  <si>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</si>
  <si>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</si>
  <si>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</si>
  <si>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</si>
  <si>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</si>
  <si>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</si>
  <si>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</si>
  <si>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</si>
  <si>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</si>
  <si>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</si>
  <si>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</si>
  <si>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</si>
  <si>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</si>
  <si>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</si>
  <si>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</si>
  <si>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</si>
  <si>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</si>
  <si>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</si>
  <si>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</si>
  <si>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</si>
  <si>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</si>
  <si>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</si>
  <si>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</si>
  <si>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</si>
  <si>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</si>
  <si>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</si>
  <si>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</si>
  <si>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</si>
  <si>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</si>
  <si>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</si>
  <si>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</si>
  <si>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</si>
  <si>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</si>
  <si>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</si>
  <si>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</si>
  <si>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</si>
  <si>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</si>
  <si>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</si>
  <si>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</si>
  <si>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</si>
  <si>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</si>
  <si>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</si>
  <si>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</si>
  <si>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</si>
  <si>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</si>
  <si>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</si>
  <si>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</si>
  <si>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</si>
  <si>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</si>
  <si>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</si>
  <si>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</si>
  <si>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</si>
  <si>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</si>
  <si>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</si>
  <si>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</si>
  <si>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</si>
  <si>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</si>
  <si>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</si>
  <si>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</si>
  <si>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</si>
  <si>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</si>
  <si>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</si>
  <si>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</si>
  <si>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</si>
  <si>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</si>
  <si>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</si>
  <si>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</si>
  <si>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</si>
  <si>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</si>
  <si>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</si>
  <si>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</si>
  <si>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</si>
  <si>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</si>
  <si>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</si>
  <si>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</si>
  <si>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</si>
  <si>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</si>
  <si>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</si>
  <si>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</si>
  <si>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</si>
  <si>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</si>
  <si>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</si>
  <si>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</si>
  <si>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</si>
  <si>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</si>
  <si>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</si>
  <si>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</si>
  <si>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</si>
  <si>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</si>
  <si>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</si>
  <si>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</si>
  <si>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</si>
  <si>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</si>
  <si>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</si>
  <si>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</si>
  <si>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</si>
  <si>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</si>
  <si>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</si>
  <si>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</si>
  <si>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</si>
  <si>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</si>
  <si>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</si>
  <si>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</si>
  <si>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</si>
  <si>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</si>
  <si>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</si>
  <si>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</si>
  <si>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</si>
  <si>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</si>
  <si>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</si>
  <si>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</si>
  <si>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</si>
  <si>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</si>
  <si>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</si>
  <si>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</si>
  <si>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</si>
  <si>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</si>
  <si>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</si>
  <si>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</si>
  <si>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</si>
  <si>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</si>
  <si>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</si>
  <si>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</si>
  <si>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</si>
  <si>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</si>
  <si>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</si>
  <si>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</si>
  <si>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</si>
  <si>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</si>
  <si>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</si>
  <si>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</si>
  <si>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</si>
  <si>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</si>
  <si>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</si>
  <si>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</si>
  <si>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</si>
  <si>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</si>
  <si>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</si>
  <si>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</si>
  <si>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</si>
  <si>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</si>
  <si>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</si>
  <si>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</si>
  <si>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</si>
  <si>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</si>
  <si>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</si>
  <si>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</si>
  <si>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</si>
  <si>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</si>
  <si>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</si>
  <si>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</si>
  <si>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</si>
  <si>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</si>
  <si>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</si>
  <si>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</si>
  <si>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</si>
  <si>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</si>
  <si>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</si>
  <si>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</si>
  <si>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</si>
  <si>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</si>
  <si>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</si>
  <si>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</si>
  <si>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</si>
  <si>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</si>
  <si>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</si>
  <si>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</si>
  <si>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</si>
  <si>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</si>
  <si>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</si>
  <si>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</si>
  <si>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</si>
  <si>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</si>
  <si>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</si>
  <si>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</si>
  <si>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</si>
  <si>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</si>
  <si>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</si>
  <si>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</si>
  <si>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</si>
  <si>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</si>
  <si>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</si>
  <si>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</si>
  <si>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</si>
  <si>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</si>
  <si>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</si>
  <si>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</si>
  <si>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</si>
  <si>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</si>
  <si>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</si>
  <si>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</si>
  <si>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</si>
  <si>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</si>
  <si>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</si>
  <si>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</si>
  <si>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</si>
  <si>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</si>
  <si>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</si>
  <si>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</si>
  <si>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</si>
  <si>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</si>
  <si>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</si>
  <si>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</si>
  <si>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</si>
  <si>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</si>
  <si>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</si>
  <si>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</si>
  <si>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</si>
  <si>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</si>
  <si>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</si>
  <si>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</si>
  <si>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</si>
  <si>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</si>
  <si>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</si>
  <si>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</si>
  <si>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</si>
  <si>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</si>
  <si>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</si>
  <si>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</si>
  <si>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</si>
  <si>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</si>
  <si>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</si>
  <si>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</si>
  <si>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</si>
  <si>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</si>
  <si>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</si>
  <si>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</si>
  <si>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</si>
  <si>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</si>
  <si>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</si>
  <si>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</si>
  <si>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</si>
  <si>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</si>
  <si>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</si>
  <si>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</si>
  <si>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</si>
  <si>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</si>
  <si>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</si>
  <si>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</si>
  <si>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</si>
  <si>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</si>
  <si>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</si>
  <si>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</si>
  <si>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</si>
  <si>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</si>
  <si>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</si>
  <si>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</si>
  <si>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</si>
  <si>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</si>
  <si>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</si>
  <si>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</si>
  <si>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</si>
  <si>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</si>
  <si>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</si>
  <si>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</si>
  <si>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</si>
  <si>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</si>
  <si>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</si>
  <si>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</si>
  <si>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</si>
  <si>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</si>
  <si>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</si>
  <si>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</si>
  <si>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</si>
  <si>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</si>
  <si>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</si>
  <si>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</si>
  <si>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</si>
  <si>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</si>
  <si>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</si>
  <si>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</si>
  <si>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</si>
  <si>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</si>
  <si>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</si>
  <si>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</si>
  <si>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</si>
  <si>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</si>
  <si>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</si>
  <si>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</si>
  <si>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</si>
  <si>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</si>
  <si>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</si>
  <si>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</si>
  <si>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</si>
  <si>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</si>
  <si>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</si>
  <si>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</si>
  <si>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</si>
  <si>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</si>
  <si>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</si>
  <si>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</si>
  <si>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</si>
  <si>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</si>
  <si>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</si>
  <si>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</si>
  <si>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</si>
  <si>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</si>
  <si>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</si>
  <si>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</si>
  <si>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</si>
  <si>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</si>
  <si>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</si>
  <si>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</si>
  <si>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</si>
  <si>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</si>
  <si>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</si>
  <si>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</si>
  <si>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</si>
  <si>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</si>
  <si>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</si>
  <si>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</si>
  <si>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</si>
  <si>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</si>
  <si>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</si>
  <si>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</si>
  <si>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</si>
  <si>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</si>
  <si>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</si>
  <si>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</si>
  <si>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</si>
  <si>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</si>
  <si>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</si>
  <si>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</si>
  <si>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</si>
  <si>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</si>
  <si>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</si>
  <si>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</si>
  <si>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</si>
  <si>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</si>
  <si>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</si>
  <si>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</si>
  <si>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</si>
  <si>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</si>
  <si>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</si>
  <si>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</si>
  <si>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</si>
  <si>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</si>
  <si>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</si>
  <si>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</si>
  <si>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</si>
  <si>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</si>
  <si>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</si>
  <si>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</si>
  <si>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</si>
  <si>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</si>
  <si>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</si>
  <si>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</si>
  <si>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</si>
  <si>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</si>
  <si>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</si>
  <si>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</si>
  <si>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</si>
  <si>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</si>
  <si>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</si>
  <si>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</si>
  <si>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</si>
  <si>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</si>
  <si>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</si>
  <si>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</si>
  <si>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</si>
  <si>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</si>
  <si>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</si>
  <si>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</si>
  <si>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</si>
  <si>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</si>
  <si>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</si>
  <si>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</si>
  <si>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</si>
  <si>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</si>
  <si>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</si>
  <si>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</si>
  <si>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</si>
  <si>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</si>
  <si>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</si>
  <si>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</si>
  <si>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</si>
  <si>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</si>
  <si>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</si>
  <si>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</si>
  <si>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</si>
  <si>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</si>
  <si>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</si>
  <si>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</si>
  <si>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</si>
  <si>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</si>
  <si>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</si>
  <si>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</si>
  <si>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</si>
  <si>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</si>
  <si>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</si>
  <si>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</si>
  <si>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</si>
  <si>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</si>
  <si>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</si>
  <si>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</si>
  <si>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</si>
  <si>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</si>
  <si>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</si>
  <si>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</si>
  <si>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</si>
  <si>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</si>
  <si>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</si>
  <si>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</si>
  <si>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</si>
  <si>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</si>
  <si>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</si>
  <si>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</si>
  <si>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</si>
  <si>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</si>
  <si>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</si>
  <si>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</si>
  <si>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</si>
  <si>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</si>
  <si>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</si>
  <si>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</si>
  <si>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</si>
  <si>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</si>
  <si>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</si>
  <si>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</si>
  <si>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</si>
  <si>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</si>
  <si>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</si>
  <si>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</si>
  <si>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</si>
  <si>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</si>
  <si>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</si>
  <si>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</si>
  <si>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</si>
  <si>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</si>
  <si>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</si>
  <si>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</si>
  <si>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</si>
  <si>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</si>
  <si>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</si>
  <si>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</si>
  <si>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</si>
  <si>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</si>
  <si>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</si>
  <si>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</si>
  <si>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</si>
  <si>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</si>
  <si>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</si>
  <si>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</si>
  <si>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</si>
  <si>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</si>
  <si>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</si>
  <si>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</si>
  <si>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</si>
  <si>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</si>
  <si>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</si>
  <si>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</si>
  <si>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</si>
  <si>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</si>
  <si>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</si>
  <si>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</si>
  <si>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</si>
  <si>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</si>
  <si>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</si>
  <si>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</si>
  <si>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</si>
  <si>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</si>
  <si>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</si>
  <si>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</si>
  <si>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</si>
  <si>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</si>
  <si>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</si>
  <si>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</si>
  <si>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</si>
  <si>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</si>
  <si>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</si>
  <si>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</si>
  <si>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</si>
  <si>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</si>
  <si>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</si>
  <si>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</si>
  <si>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</si>
  <si>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</si>
  <si>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</si>
  <si>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</si>
  <si>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</si>
  <si>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</si>
  <si>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</si>
  <si>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</si>
  <si>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</si>
  <si>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</si>
  <si>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</si>
  <si>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</si>
  <si>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</si>
  <si>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</si>
  <si>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</si>
  <si>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</si>
  <si>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</si>
  <si>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</si>
  <si>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</si>
  <si>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</si>
  <si>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</si>
  <si>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</si>
  <si>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</si>
  <si>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</si>
  <si>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</si>
  <si>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</si>
  <si>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</si>
  <si>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</si>
  <si>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</si>
  <si>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</si>
  <si>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</si>
  <si>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</si>
  <si>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</si>
  <si>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</si>
  <si>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</si>
  <si>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</si>
  <si>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</si>
  <si>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</si>
  <si>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</si>
  <si>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</si>
  <si>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</si>
  <si>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</si>
  <si>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</si>
  <si>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</si>
  <si>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</si>
  <si>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</si>
  <si>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</si>
  <si>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</si>
  <si>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</si>
  <si>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</si>
  <si>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</si>
  <si>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</si>
  <si>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</si>
  <si>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</si>
  <si>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</si>
  <si>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</si>
  <si>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</si>
  <si>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</si>
  <si>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</si>
  <si>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</si>
  <si>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</si>
  <si>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</si>
  <si>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</si>
  <si>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</si>
  <si>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</si>
  <si>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</si>
  <si>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</si>
  <si>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</si>
  <si>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</si>
  <si>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</si>
  <si>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</si>
  <si>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</si>
  <si>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</si>
  <si>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</si>
  <si>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</si>
  <si>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</si>
  <si>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</si>
  <si>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</si>
  <si>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</si>
  <si>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</si>
  <si>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</si>
  <si>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</si>
  <si>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</si>
  <si>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</si>
  <si>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</si>
  <si>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</si>
  <si>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</si>
  <si>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</si>
  <si>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</si>
  <si>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</si>
  <si>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</si>
  <si>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</si>
  <si>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</si>
  <si>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</si>
  <si>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</si>
  <si>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</si>
  <si>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</si>
  <si>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</si>
  <si>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</si>
  <si>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</si>
  <si>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</si>
  <si>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</si>
  <si>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</si>
  <si>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</si>
  <si>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</si>
  <si>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</si>
  <si>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</si>
  <si>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</si>
  <si>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</si>
  <si>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</si>
  <si>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</si>
  <si>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</si>
  <si>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</si>
  <si>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</si>
  <si>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</si>
  <si>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</si>
  <si>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</si>
  <si>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</si>
  <si>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</si>
  <si>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</si>
  <si>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</si>
  <si>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</si>
  <si>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</si>
  <si>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</si>
  <si>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</si>
  <si>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</si>
  <si>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</si>
  <si>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</si>
  <si>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</si>
  <si>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</si>
  <si>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</si>
  <si>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</si>
  <si>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</si>
  <si>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</si>
  <si>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</si>
  <si>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</si>
  <si>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</si>
  <si>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</si>
  <si>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</si>
  <si>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</si>
  <si>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</si>
  <si>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</si>
  <si>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</si>
  <si>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</si>
  <si>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</si>
  <si>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</si>
  <si>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</si>
  <si>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</si>
  <si>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</si>
  <si>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</si>
  <si>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</si>
  <si>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</si>
  <si>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</si>
  <si>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</si>
  <si>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</si>
  <si>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</si>
  <si>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</si>
  <si>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</si>
  <si>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</si>
  <si>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</si>
  <si>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</si>
  <si>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</si>
  <si>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</si>
  <si>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</si>
  <si>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</si>
  <si>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</si>
  <si>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</si>
  <si>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</si>
  <si>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</si>
  <si>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</si>
  <si>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</si>
  <si>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</si>
  <si>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</si>
  <si>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</si>
  <si>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</si>
  <si>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</si>
  <si>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</si>
  <si>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</si>
  <si>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</si>
  <si>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</si>
  <si>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</si>
  <si>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</si>
  <si>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</si>
  <si>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</si>
  <si>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</si>
  <si>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</si>
  <si>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</si>
  <si>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</si>
  <si>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</si>
  <si>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</si>
  <si>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</si>
  <si>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</si>
  <si>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</si>
  <si>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</si>
  <si>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</si>
  <si>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</si>
  <si>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</si>
  <si>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</si>
  <si>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</si>
  <si>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</si>
  <si>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</si>
  <si>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</si>
  <si>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</si>
  <si>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</si>
  <si>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</si>
  <si>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</si>
  <si>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</si>
  <si>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</si>
  <si>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</si>
  <si>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</si>
  <si>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</si>
  <si>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</si>
  <si>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</si>
  <si>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</si>
  <si>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</si>
  <si>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</si>
  <si>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</si>
  <si>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</si>
  <si>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</si>
  <si>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</si>
  <si>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</si>
  <si>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</si>
  <si>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</si>
  <si>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</si>
  <si>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</si>
  <si>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</si>
  <si>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</si>
  <si>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</si>
  <si>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</si>
  <si>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</si>
  <si>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</si>
  <si>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</si>
  <si>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</si>
  <si>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</si>
  <si>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</si>
  <si>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</si>
  <si>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</si>
  <si>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</si>
  <si>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</si>
  <si>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</si>
  <si>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</si>
  <si>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</si>
  <si>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</si>
  <si>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</si>
  <si>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</si>
  <si>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</si>
  <si>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</si>
  <si>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</si>
  <si>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</si>
  <si>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</si>
  <si>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</si>
  <si>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</si>
  <si>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</si>
  <si>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</si>
  <si>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</si>
  <si>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</si>
  <si>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</si>
  <si>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</si>
  <si>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</si>
  <si>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</si>
  <si>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</si>
  <si>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</si>
  <si>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</si>
  <si>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</si>
  <si>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</si>
  <si>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</si>
  <si>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</si>
  <si>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</si>
  <si>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</si>
  <si>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</si>
  <si>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</si>
  <si>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</si>
  <si>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</si>
  <si>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</si>
  <si>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</si>
  <si>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</si>
  <si>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</si>
  <si>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</si>
  <si>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</si>
  <si>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</si>
  <si>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</si>
  <si>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</si>
  <si>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</si>
  <si>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</si>
  <si>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</si>
  <si>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</si>
  <si>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</si>
  <si>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</si>
  <si>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</si>
  <si>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</si>
  <si>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</si>
  <si>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</si>
  <si>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</si>
  <si>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</si>
  <si>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</si>
  <si>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</si>
  <si>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</si>
  <si>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</si>
  <si>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</si>
  <si>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</si>
  <si>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</si>
  <si>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</si>
  <si>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</si>
  <si>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</si>
  <si>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</si>
  <si>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</si>
  <si>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</si>
  <si>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</si>
  <si>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</si>
  <si>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</si>
  <si>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</si>
  <si>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</si>
  <si>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</si>
  <si>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</si>
  <si>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</si>
  <si>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</si>
  <si>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</si>
  <si>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</si>
  <si>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</si>
  <si>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</si>
  <si>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</si>
  <si>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</si>
  <si>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</si>
  <si>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</si>
  <si>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</si>
  <si>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</si>
  <si>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</si>
  <si>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</si>
  <si>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</si>
  <si>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</si>
  <si>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</si>
  <si>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</si>
  <si>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</si>
  <si>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</si>
  <si>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</si>
  <si>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</si>
  <si>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</si>
  <si>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</si>
  <si>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</si>
  <si>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</si>
  <si>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</si>
  <si>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</si>
  <si>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</si>
  <si>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</si>
  <si>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</si>
  <si>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</si>
  <si>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</si>
  <si>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</si>
  <si>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</si>
  <si>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</si>
  <si>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</si>
  <si>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</si>
  <si>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</si>
  <si>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</si>
  <si>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</si>
  <si>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</si>
  <si>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</si>
  <si>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</si>
  <si>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</si>
  <si>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</si>
  <si>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</si>
  <si>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</si>
  <si>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</si>
  <si>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</si>
  <si>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</si>
  <si>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</si>
  <si>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</si>
  <si>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</si>
  <si>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</si>
  <si>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</si>
  <si>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</si>
  <si>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</si>
  <si>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</si>
  <si>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</si>
  <si>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</si>
  <si>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</si>
  <si>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</si>
  <si>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</si>
  <si>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</si>
  <si>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</si>
  <si>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</si>
  <si>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</si>
  <si>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</si>
  <si>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</si>
  <si>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</si>
  <si>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</si>
  <si>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</si>
  <si>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</si>
  <si>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</si>
  <si>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</si>
  <si>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</si>
  <si>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</si>
  <si>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</si>
  <si>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</si>
  <si>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</si>
  <si>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</si>
  <si>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</si>
  <si>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</si>
  <si>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</si>
  <si>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</si>
  <si>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</si>
  <si>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</si>
  <si>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</si>
  <si>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</si>
  <si>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</si>
  <si>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</si>
  <si>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</si>
  <si>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</si>
  <si>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</si>
  <si>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</si>
  <si>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</si>
  <si>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</si>
  <si>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</si>
  <si>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</si>
  <si>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</si>
  <si>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</si>
  <si>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</si>
  <si>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</si>
  <si>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</si>
  <si>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</si>
  <si>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</si>
  <si>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</si>
  <si>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</si>
  <si>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</si>
  <si>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</si>
  <si>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</si>
  <si>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</si>
  <si>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</si>
  <si>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</si>
  <si>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</si>
  <si>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</si>
  <si>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</si>
  <si>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</si>
  <si>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</si>
  <si>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</si>
  <si>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</si>
  <si>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</si>
  <si>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</si>
  <si>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</si>
  <si>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</si>
  <si>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</si>
  <si>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</si>
  <si>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</si>
  <si>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</si>
  <si>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</si>
  <si>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</si>
  <si>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</si>
  <si>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</si>
  <si>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</si>
  <si>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</si>
  <si>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</si>
  <si>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</si>
  <si>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</si>
  <si>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</si>
  <si>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</si>
  <si>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</si>
  <si>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</si>
  <si>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</si>
  <si>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</si>
  <si>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</si>
  <si>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</si>
  <si>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</si>
  <si>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</si>
  <si>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</si>
  <si>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</si>
  <si>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</si>
  <si>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</si>
  <si>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</si>
  <si>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</si>
  <si>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</si>
  <si>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</si>
  <si>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</si>
  <si>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</si>
  <si>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</si>
  <si>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</si>
  <si>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</si>
  <si>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</si>
  <si>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</si>
  <si>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</si>
  <si>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</si>
  <si>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</si>
  <si>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</si>
  <si>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</si>
  <si>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</si>
  <si>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</si>
  <si>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</si>
  <si>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</si>
  <si>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</si>
  <si>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</si>
  <si>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</si>
  <si>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</si>
  <si>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</si>
  <si>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</si>
  <si>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</si>
  <si>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</si>
  <si>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</si>
  <si>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</si>
  <si>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</si>
  <si>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</si>
  <si>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</si>
  <si>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</si>
  <si>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</si>
  <si>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</si>
  <si>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</si>
  <si>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</si>
  <si>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</si>
  <si>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</si>
  <si>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</si>
  <si>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</si>
  <si>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</si>
  <si>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</si>
  <si>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</si>
  <si>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</si>
  <si>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</si>
  <si>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</si>
  <si>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</si>
  <si>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</si>
  <si>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</si>
  <si>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</si>
  <si>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</si>
  <si>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</si>
  <si>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</si>
  <si>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</si>
  <si>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</si>
  <si>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</si>
  <si>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</si>
  <si>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</si>
  <si>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</si>
  <si>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</si>
  <si>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</si>
  <si>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</si>
  <si>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</si>
  <si>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</si>
  <si>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</si>
  <si>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</si>
  <si>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</si>
  <si>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</si>
  <si>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</si>
  <si>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</si>
  <si>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</si>
  <si>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</si>
  <si>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</si>
  <si>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</si>
  <si>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</si>
  <si>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</si>
  <si>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</si>
  <si>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</si>
  <si>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</si>
  <si>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</si>
  <si>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</si>
  <si>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</si>
  <si>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</si>
  <si>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</si>
  <si>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</si>
  <si>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</si>
  <si>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</si>
  <si>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</si>
  <si>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</si>
  <si>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</si>
  <si>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</si>
  <si>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</si>
  <si>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</si>
  <si>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</si>
  <si>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</si>
  <si>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</si>
  <si>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</si>
  <si>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</si>
  <si>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</si>
  <si>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</si>
  <si>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</si>
  <si>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</si>
  <si>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</si>
  <si>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</si>
  <si>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</si>
  <si>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</si>
  <si>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</si>
  <si>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</si>
  <si>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</si>
  <si>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</si>
  <si>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</si>
  <si>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</si>
  <si>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</si>
  <si>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</si>
  <si>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</si>
  <si>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</si>
  <si>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</si>
  <si>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</si>
  <si>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</si>
  <si>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</si>
  <si>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</si>
  <si>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</si>
  <si>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</si>
  <si>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</si>
  <si>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</si>
  <si>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</si>
  <si>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</si>
  <si>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</si>
  <si>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</si>
  <si>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</si>
  <si>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</si>
  <si>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</si>
  <si>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</si>
  <si>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</si>
  <si>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</si>
  <si>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</si>
  <si>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</si>
  <si>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</si>
  <si>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</si>
  <si>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</si>
  <si>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</si>
  <si>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</si>
  <si>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</si>
  <si>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</si>
  <si>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</si>
  <si>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</si>
  <si>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</si>
  <si>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</si>
  <si>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</si>
  <si>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</si>
  <si>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</si>
  <si>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</si>
  <si>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</si>
  <si>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</si>
  <si>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</si>
  <si>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</si>
  <si>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</si>
  <si>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</si>
  <si>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</si>
  <si>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</si>
  <si>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</si>
  <si>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</si>
  <si>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</si>
  <si>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</si>
  <si>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</si>
  <si>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</si>
  <si>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</si>
  <si>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</si>
  <si>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</si>
  <si>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</si>
  <si>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</si>
  <si>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</si>
  <si>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</si>
  <si>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</si>
  <si>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</si>
  <si>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</si>
  <si>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</si>
  <si>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</si>
  <si>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</si>
  <si>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</si>
  <si>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</si>
  <si>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</si>
  <si>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</si>
  <si>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</si>
  <si>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</si>
  <si>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</si>
  <si>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</si>
  <si>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</si>
  <si>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</si>
  <si>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</si>
  <si>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</si>
  <si>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</si>
  <si>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</si>
  <si>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</si>
  <si>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</si>
  <si>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</si>
  <si>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</si>
  <si>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</si>
  <si>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</si>
  <si>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</si>
  <si>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</si>
  <si>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</si>
  <si>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</si>
  <si>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</si>
  <si>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</si>
  <si>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</si>
  <si>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</si>
  <si>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</si>
  <si>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</si>
  <si>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</si>
  <si>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</si>
  <si>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</si>
  <si>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</si>
  <si>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</si>
  <si>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</si>
  <si>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</si>
  <si>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</si>
  <si>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</si>
  <si>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</si>
  <si>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</si>
  <si>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</si>
  <si>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</si>
  <si>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</si>
  <si>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</si>
  <si>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</si>
  <si>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</si>
  <si>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</si>
  <si>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</si>
  <si>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</si>
  <si>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</si>
  <si>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</si>
  <si>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</si>
  <si>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</si>
  <si>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</si>
  <si>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</si>
  <si>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</si>
  <si>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</si>
  <si>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</si>
  <si>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</si>
  <si>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</si>
  <si>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</si>
  <si>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</si>
  <si>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</si>
  <si>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</si>
  <si>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</si>
  <si>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</si>
  <si>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</si>
  <si>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</si>
  <si>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</si>
  <si>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</si>
  <si>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</si>
  <si>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</si>
  <si>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</si>
  <si>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</si>
  <si>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</si>
  <si>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</si>
  <si>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</si>
  <si>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</si>
  <si>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</si>
  <si>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</si>
  <si>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</si>
  <si>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</si>
  <si>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</si>
  <si>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</si>
  <si>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</si>
  <si>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</si>
  <si>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</si>
  <si>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</si>
  <si>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</si>
  <si>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</si>
  <si>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</si>
  <si>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</si>
  <si>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</si>
  <si>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</si>
  <si>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</si>
  <si>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</si>
  <si>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</si>
  <si>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</si>
  <si>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</si>
  <si>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</si>
  <si>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</si>
  <si>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</si>
  <si>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</si>
  <si>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</si>
  <si>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</si>
  <si>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</si>
  <si>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</si>
  <si>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</si>
  <si>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</si>
  <si>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</si>
  <si>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</si>
  <si>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</si>
  <si>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</si>
  <si>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</si>
  <si>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</si>
  <si>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</si>
  <si>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</si>
  <si>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</si>
  <si>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</si>
  <si>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</si>
  <si>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</si>
  <si>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</si>
  <si>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</si>
  <si>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</si>
  <si>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</si>
  <si>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</si>
  <si>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</si>
  <si>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</si>
  <si>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</si>
  <si>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</si>
  <si>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</si>
  <si>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</si>
  <si>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</si>
  <si>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</si>
  <si>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</si>
  <si>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</si>
  <si>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</si>
  <si>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</si>
  <si>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</si>
  <si>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</si>
  <si>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</si>
  <si>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</si>
  <si>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</si>
  <si>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</si>
  <si>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</si>
  <si>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</si>
  <si>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</si>
  <si>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</si>
  <si>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</si>
  <si>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</si>
  <si>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</si>
  <si>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</si>
  <si>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</si>
  <si>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</si>
  <si>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</si>
  <si>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</si>
  <si>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</si>
  <si>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</si>
  <si>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</si>
  <si>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</si>
  <si>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</si>
  <si>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</si>
  <si>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</si>
  <si>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</si>
  <si>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</si>
  <si>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</si>
  <si>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</si>
  <si>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</si>
  <si>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</si>
  <si>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</si>
  <si>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</si>
  <si>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</si>
  <si>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</si>
  <si>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</si>
  <si>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</si>
  <si>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</si>
  <si>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</si>
  <si>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</si>
  <si>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</si>
  <si>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</si>
  <si>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</si>
  <si>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</si>
  <si>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</si>
  <si>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</si>
  <si>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</si>
  <si>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</si>
  <si>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</si>
  <si>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</si>
  <si>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</si>
  <si>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</si>
  <si>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</si>
  <si>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</si>
  <si>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</si>
  <si>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</si>
  <si>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</si>
  <si>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</si>
  <si>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</si>
  <si>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</si>
  <si>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</si>
  <si>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</si>
  <si>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</si>
  <si>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</si>
  <si>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</si>
  <si>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</si>
  <si>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</si>
  <si>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</si>
  <si>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</si>
  <si>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</si>
  <si>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</si>
  <si>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</si>
  <si>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</si>
  <si>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</si>
  <si>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</si>
  <si>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</si>
  <si>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</si>
  <si>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</si>
  <si>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</si>
  <si>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</si>
  <si>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</si>
  <si>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</si>
  <si>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</si>
  <si>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</si>
  <si>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</si>
  <si>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</si>
  <si>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</si>
  <si>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</si>
  <si>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</si>
  <si>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</si>
  <si>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</si>
  <si>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</si>
  <si>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</si>
  <si>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</si>
  <si>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</si>
  <si>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</si>
  <si>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</si>
  <si>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</si>
  <si>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</si>
  <si>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</si>
  <si>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</si>
  <si>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</si>
  <si>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</si>
  <si>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</si>
  <si>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</si>
  <si>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</si>
  <si>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</si>
  <si>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</si>
  <si>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</si>
  <si>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</si>
  <si>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</si>
  <si>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</si>
  <si>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</si>
  <si>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</si>
  <si>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</si>
  <si>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</si>
  <si>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</si>
  <si>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</si>
  <si>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</si>
  <si>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</si>
  <si>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</si>
  <si>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</si>
  <si>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</si>
  <si>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</si>
  <si>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</si>
  <si>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</si>
  <si>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</si>
  <si>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</si>
  <si>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</si>
  <si>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</si>
  <si>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</si>
  <si>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</si>
  <si>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</si>
  <si>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</si>
  <si>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</si>
  <si>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</si>
  <si>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</si>
  <si>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</si>
  <si>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</si>
  <si>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</si>
  <si>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</si>
  <si>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</si>
  <si>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</si>
  <si>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</si>
  <si>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</si>
  <si>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</si>
  <si>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</si>
  <si>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</si>
  <si>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</si>
  <si>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</si>
  <si>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</si>
  <si>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</si>
  <si>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</si>
  <si>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</si>
  <si>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</si>
  <si>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</si>
  <si>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</si>
  <si>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</si>
  <si>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</si>
  <si>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</si>
  <si>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</si>
  <si>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</si>
  <si>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</si>
  <si>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</si>
  <si>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</si>
  <si>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</si>
  <si>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</si>
  <si>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</si>
  <si>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</si>
  <si>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</si>
  <si>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</si>
  <si>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</si>
  <si>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</si>
  <si>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</si>
  <si>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</si>
  <si>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</si>
  <si>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</si>
  <si>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</si>
  <si>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</si>
  <si>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</si>
  <si>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</si>
  <si>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</si>
  <si>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</si>
  <si>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</si>
  <si>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</si>
  <si>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</si>
  <si>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</si>
  <si>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</si>
  <si>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</si>
  <si>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</si>
  <si>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</si>
  <si>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</si>
  <si>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</si>
  <si>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</si>
  <si>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</si>
  <si>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</si>
  <si>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</si>
  <si>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</si>
  <si>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</si>
  <si>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</si>
  <si>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</si>
  <si>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</si>
  <si>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</si>
  <si>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</si>
  <si>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</si>
  <si>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</si>
  <si>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</si>
  <si>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</si>
  <si>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</si>
  <si>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</si>
  <si>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</si>
  <si>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</si>
  <si>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</si>
  <si>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</si>
  <si>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</si>
  <si>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</si>
  <si>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</si>
  <si>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</si>
  <si>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</si>
  <si>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</si>
  <si>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</si>
  <si>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</si>
  <si>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</si>
  <si>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</si>
  <si>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</si>
  <si>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</si>
  <si>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</si>
  <si>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</si>
  <si>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</si>
  <si>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</si>
  <si>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</si>
  <si>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</si>
  <si>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</si>
  <si>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</si>
  <si>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</si>
  <si>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</si>
  <si>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</si>
  <si>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</si>
  <si>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</si>
  <si>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</si>
  <si>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</si>
  <si>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</si>
  <si>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</si>
  <si>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</si>
  <si>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</si>
  <si>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</si>
  <si>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</si>
  <si>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</si>
  <si>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</si>
  <si>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</si>
  <si>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</si>
  <si>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</si>
  <si>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</si>
  <si>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</si>
  <si>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</si>
  <si>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</si>
  <si>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</si>
  <si>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</si>
  <si>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</si>
  <si>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</si>
  <si>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</si>
  <si>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</si>
  <si>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</si>
  <si>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</si>
  <si>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</si>
  <si>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</si>
  <si>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</si>
  <si>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</si>
  <si>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</si>
  <si>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</si>
  <si>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</si>
  <si>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</si>
  <si>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</si>
  <si>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</si>
  <si>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</si>
  <si>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</si>
  <si>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</si>
  <si>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</si>
  <si>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</si>
  <si>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</si>
  <si>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</si>
  <si>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</si>
  <si>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</si>
  <si>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</si>
  <si>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</si>
  <si>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</si>
  <si>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</si>
  <si>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</si>
  <si>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</si>
  <si>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</si>
  <si>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</si>
  <si>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</si>
  <si>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</si>
  <si>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</si>
  <si>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</si>
  <si>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</si>
  <si>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</si>
  <si>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</si>
  <si>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</si>
  <si>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</si>
  <si>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</si>
  <si>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</si>
  <si>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</si>
  <si>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</si>
  <si>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</si>
  <si>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</si>
  <si>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</si>
  <si>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</si>
  <si>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</si>
  <si>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</si>
  <si>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</si>
  <si>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</si>
  <si>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</si>
  <si>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</si>
  <si>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</si>
  <si>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</si>
  <si>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</si>
  <si>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</si>
  <si>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</si>
  <si>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</si>
  <si>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</si>
  <si>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</si>
  <si>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</si>
  <si>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</si>
  <si>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</si>
  <si>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</si>
  <si>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</si>
  <si>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</si>
  <si>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</si>
  <si>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</si>
  <si>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</si>
  <si>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</si>
  <si>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</si>
  <si>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</si>
  <si>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</si>
  <si>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</si>
  <si>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</si>
  <si>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</si>
  <si>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</si>
  <si>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</si>
  <si>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</si>
  <si>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</si>
  <si>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</si>
  <si>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</si>
  <si>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</si>
  <si>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</si>
  <si>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</si>
  <si>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</si>
  <si>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</si>
  <si>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</si>
  <si>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</si>
  <si>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</si>
  <si>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</si>
  <si>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</si>
  <si>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</si>
  <si>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</si>
  <si>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</si>
  <si>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</si>
  <si>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</si>
  <si>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</si>
  <si>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</si>
  <si>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</si>
  <si>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</si>
  <si>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</si>
  <si>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</si>
  <si>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</si>
  <si>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</si>
  <si>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</si>
  <si>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</si>
  <si>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</si>
  <si>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</si>
  <si>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</si>
  <si>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</si>
  <si>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</si>
  <si>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</si>
  <si>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</si>
  <si>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</si>
  <si>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</si>
  <si>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</si>
  <si>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</si>
  <si>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</si>
  <si>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</si>
  <si>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</si>
  <si>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</si>
  <si>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</si>
  <si>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</si>
  <si>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</si>
  <si>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</si>
  <si>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</si>
  <si>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</si>
  <si>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</si>
  <si>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</si>
  <si>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</si>
  <si>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</si>
  <si>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</si>
  <si>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</si>
  <si>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</si>
  <si>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</si>
  <si>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</si>
  <si>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</si>
  <si>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</si>
  <si>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</si>
  <si>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</si>
  <si>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</si>
  <si>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</si>
  <si>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</si>
  <si>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</si>
  <si>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</si>
  <si>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</si>
  <si>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</si>
  <si>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</si>
  <si>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</si>
  <si>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</si>
  <si>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</si>
  <si>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</si>
  <si>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</si>
  <si>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</si>
  <si>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</si>
  <si>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</si>
  <si>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</si>
  <si>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</si>
  <si>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</si>
  <si>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</si>
  <si>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</si>
  <si>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</si>
  <si>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</si>
  <si>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</si>
  <si>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</si>
  <si>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</si>
  <si>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</si>
  <si>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</si>
  <si>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</si>
  <si>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</si>
  <si>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</si>
  <si>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</si>
  <si>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</si>
  <si>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</si>
  <si>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</si>
  <si>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</si>
  <si>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</si>
  <si>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</si>
  <si>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</si>
  <si>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</si>
  <si>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</si>
  <si>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</si>
  <si>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</si>
  <si>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</si>
  <si>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</si>
  <si>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</si>
  <si>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</si>
  <si>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</si>
  <si>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</si>
  <si>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</si>
  <si>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</si>
  <si>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</si>
  <si>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</si>
  <si>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</si>
  <si>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</si>
  <si>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</si>
  <si>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</si>
  <si>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</si>
  <si>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</si>
  <si>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</si>
  <si>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</si>
  <si>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</si>
  <si>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</si>
  <si>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</si>
  <si>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</si>
  <si>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</si>
  <si>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</si>
  <si>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</si>
  <si>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</si>
  <si>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</si>
  <si>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</si>
  <si>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</si>
  <si>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</si>
  <si>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</si>
  <si>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</si>
  <si>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</si>
  <si>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</si>
  <si>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</si>
  <si>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</si>
  <si>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</si>
  <si>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</si>
  <si>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</si>
  <si>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</si>
  <si>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</si>
  <si>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</si>
  <si>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</si>
  <si>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</si>
  <si>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</si>
  <si>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</si>
  <si>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</si>
  <si>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</si>
  <si>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</si>
  <si>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</si>
  <si>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</si>
  <si>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</si>
  <si>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</si>
  <si>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</si>
  <si>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</si>
  <si>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</si>
  <si>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</si>
  <si>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</si>
  <si>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</si>
  <si>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</si>
  <si>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</si>
  <si>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</si>
  <si>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</si>
  <si>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</si>
  <si>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</si>
  <si>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</si>
  <si>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</si>
  <si>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</si>
  <si>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</si>
  <si>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</si>
  <si>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</si>
  <si>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</si>
  <si>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</si>
  <si>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</si>
  <si>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</si>
  <si>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</si>
  <si>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</si>
  <si>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</si>
  <si>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</si>
  <si>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</si>
  <si>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</si>
  <si>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</si>
  <si>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</si>
  <si>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</si>
  <si>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</si>
  <si>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</si>
  <si>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</si>
  <si>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</si>
  <si>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</si>
  <si>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</si>
  <si>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</si>
  <si>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</si>
  <si>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</si>
  <si>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</si>
  <si>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</si>
  <si>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</si>
  <si>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</si>
  <si>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</si>
  <si>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</si>
  <si>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</si>
  <si>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</si>
  <si>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</si>
  <si>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</si>
  <si>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</si>
  <si>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</si>
  <si>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</si>
  <si>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</si>
  <si>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</si>
  <si>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</si>
  <si>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</si>
  <si>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</si>
  <si>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</si>
  <si>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</si>
  <si>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</si>
  <si>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</si>
  <si>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</si>
  <si>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</si>
  <si>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</si>
  <si>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</si>
  <si>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</si>
  <si>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</si>
  <si>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</si>
  <si>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</si>
  <si>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</si>
  <si>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</si>
  <si>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</si>
  <si>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</si>
  <si>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</si>
  <si>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</si>
  <si>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</si>
  <si>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</si>
  <si>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</si>
  <si>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</si>
  <si>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</si>
  <si>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</si>
  <si>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</si>
  <si>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</si>
  <si>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</si>
  <si>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</si>
  <si>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</si>
  <si>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</si>
  <si>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</si>
  <si>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</si>
  <si>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</si>
  <si>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</si>
  <si>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</si>
  <si>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</si>
  <si>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</si>
  <si>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</si>
  <si>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</si>
  <si>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</si>
  <si>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</si>
  <si>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</si>
  <si>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</si>
  <si>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</si>
  <si>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</si>
  <si>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</si>
  <si>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</si>
  <si>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</si>
  <si>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</si>
  <si>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</si>
  <si>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</si>
  <si>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</si>
  <si>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</si>
  <si>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</si>
  <si>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</si>
  <si>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</si>
  <si>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</si>
  <si>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</si>
  <si>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</si>
  <si>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</si>
  <si>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</si>
  <si>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</si>
  <si>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</si>
  <si>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</si>
  <si>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</si>
  <si>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</si>
  <si>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</si>
  <si>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</si>
  <si>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</si>
  <si>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</si>
  <si>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</si>
  <si>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</si>
  <si>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</si>
  <si>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</si>
  <si>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</si>
  <si>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</si>
  <si>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</si>
  <si>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</si>
  <si>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</si>
  <si>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</si>
  <si>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</si>
  <si>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</si>
  <si>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</si>
  <si>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</si>
  <si>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</si>
  <si>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</si>
  <si>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</si>
  <si>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</si>
  <si>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</si>
  <si>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</si>
  <si>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</si>
  <si>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</si>
  <si>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</si>
  <si>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</si>
  <si>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</si>
  <si>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</si>
  <si>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</si>
  <si>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</si>
  <si>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</si>
  <si>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</si>
  <si>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</si>
  <si>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</si>
  <si>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</si>
  <si>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</si>
  <si>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</si>
  <si>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</si>
  <si>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</si>
  <si>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</si>
  <si>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</si>
  <si>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</si>
  <si>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</si>
  <si>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</si>
  <si>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</si>
  <si>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</si>
  <si>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</si>
  <si>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</si>
  <si>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</si>
  <si>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</si>
  <si>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</si>
  <si>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</si>
  <si>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</si>
  <si>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</si>
  <si>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</si>
  <si>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</si>
  <si>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</si>
  <si>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</si>
  <si>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</si>
  <si>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</si>
  <si>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</si>
  <si>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</si>
  <si>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</si>
  <si>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</si>
  <si>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</si>
  <si>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</si>
  <si>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</si>
  <si>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</si>
  <si>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</si>
  <si>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</si>
  <si>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</si>
  <si>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</si>
  <si>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</si>
  <si>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</si>
  <si>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</si>
  <si>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</si>
  <si>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</si>
  <si>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</si>
  <si>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</si>
  <si>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</si>
  <si>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</si>
  <si>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</si>
  <si>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</si>
  <si>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</si>
  <si>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</si>
  <si>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</si>
  <si>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</si>
  <si>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</si>
  <si>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</si>
  <si>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</si>
  <si>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</si>
  <si>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</si>
  <si>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</si>
  <si>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</si>
  <si>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</si>
  <si>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</si>
  <si>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</si>
  <si>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</si>
  <si>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</si>
  <si>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</si>
  <si>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</si>
  <si>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</si>
  <si>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</si>
  <si>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</si>
  <si>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</si>
  <si>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</si>
  <si>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</si>
  <si>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</si>
  <si>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</si>
  <si>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</si>
  <si>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</si>
  <si>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</si>
  <si>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</si>
  <si>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</si>
  <si>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</si>
  <si>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</si>
  <si>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</si>
  <si>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</si>
  <si>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</si>
  <si>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</si>
  <si>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</si>
  <si>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</si>
  <si>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</si>
  <si>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</si>
  <si>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</si>
  <si>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</si>
  <si>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</si>
  <si>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</si>
  <si>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</si>
  <si>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</si>
  <si>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</si>
  <si>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</si>
  <si>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</si>
  <si>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</si>
  <si>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</si>
  <si>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</si>
  <si>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</si>
  <si>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</si>
  <si>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</si>
  <si>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</si>
  <si>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</si>
  <si>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</si>
  <si>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</si>
  <si>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</si>
  <si>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</si>
  <si>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</si>
  <si>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</si>
  <si>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</si>
  <si>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</si>
  <si>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</si>
  <si>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</si>
  <si>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</si>
  <si>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</si>
  <si>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</si>
  <si>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</si>
  <si>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</si>
  <si>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</si>
  <si>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</si>
  <si>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</si>
  <si>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</si>
  <si>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</si>
  <si>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</si>
  <si>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</si>
  <si>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</si>
  <si>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</si>
  <si>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</si>
  <si>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</si>
  <si>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</si>
  <si>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</si>
  <si>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</si>
  <si>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</si>
  <si>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</si>
  <si>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</si>
  <si>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</si>
  <si>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</si>
  <si>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</si>
  <si>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</si>
  <si>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</si>
  <si>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</si>
  <si>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</si>
  <si>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</si>
  <si>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</si>
  <si>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</si>
  <si>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</si>
  <si>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</si>
  <si>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</si>
  <si>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</si>
  <si>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</si>
  <si>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</si>
  <si>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</si>
  <si>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</si>
  <si>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</si>
  <si>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</si>
  <si>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</si>
  <si>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</si>
  <si>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</si>
  <si>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</si>
  <si>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</si>
  <si>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</si>
  <si>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</si>
  <si>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</si>
  <si>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</si>
  <si>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</si>
  <si>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</si>
  <si>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</si>
  <si>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</si>
  <si>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</si>
  <si>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</si>
  <si>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</si>
  <si>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</si>
  <si>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</si>
  <si>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</si>
  <si>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</si>
  <si>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</si>
  <si>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</si>
  <si>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</si>
  <si>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</si>
  <si>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</si>
  <si>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</si>
  <si>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</si>
  <si>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</si>
  <si>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</si>
  <si>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</si>
  <si>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</si>
  <si>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</si>
  <si>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</si>
  <si>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</si>
  <si>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</si>
  <si>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</si>
  <si>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</si>
  <si>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</si>
  <si>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</si>
  <si>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</si>
  <si>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</si>
  <si>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</si>
  <si>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</si>
  <si>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</si>
  <si>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</si>
  <si>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</si>
  <si>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</si>
  <si>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</si>
  <si>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</si>
  <si>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</si>
  <si>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</si>
  <si>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</si>
  <si>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</si>
  <si>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</si>
  <si>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</si>
  <si>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</si>
  <si>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</si>
  <si>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</si>
  <si>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</si>
  <si>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</si>
  <si>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</si>
  <si>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</si>
  <si>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</si>
  <si>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</si>
  <si>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</si>
  <si>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</si>
  <si>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</si>
  <si>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</si>
  <si>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</si>
  <si>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</si>
  <si>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</si>
  <si>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</si>
  <si>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</si>
  <si>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</si>
  <si>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</si>
  <si>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</si>
  <si>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</si>
  <si>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</si>
  <si>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</si>
  <si>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</si>
  <si>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</si>
  <si>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</si>
  <si>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</si>
  <si>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</si>
  <si>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</si>
  <si>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</si>
  <si>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</si>
  <si>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</si>
  <si>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</si>
  <si>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</si>
  <si>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</si>
  <si>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</si>
  <si>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</si>
  <si>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</si>
  <si>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</si>
  <si>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</si>
  <si>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</si>
  <si>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</si>
  <si>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</si>
  <si>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</si>
  <si>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</si>
  <si>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</si>
  <si>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</si>
  <si>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</si>
  <si>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</si>
  <si>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</si>
  <si>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</si>
  <si>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</si>
  <si>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</si>
  <si>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</si>
  <si>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</si>
  <si>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</si>
  <si>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</si>
  <si>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</si>
  <si>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</si>
  <si>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</si>
  <si>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</si>
  <si>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</si>
  <si>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</si>
  <si>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</si>
  <si>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</si>
  <si>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</si>
  <si>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</si>
  <si>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</si>
  <si>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</si>
  <si>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</si>
  <si>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</si>
  <si>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</si>
  <si>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</si>
  <si>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</si>
  <si>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</si>
  <si>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</si>
  <si>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</si>
  <si>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</si>
  <si>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</si>
  <si>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</si>
  <si>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</si>
  <si>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</si>
  <si>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</si>
  <si>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</si>
  <si>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</si>
  <si>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</si>
  <si>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</si>
  <si>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</si>
  <si>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</si>
  <si>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</si>
  <si>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</si>
  <si>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</si>
  <si>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</si>
  <si>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</si>
  <si>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</si>
  <si>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</si>
  <si>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</si>
  <si>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</si>
  <si>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</si>
  <si>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</si>
  <si>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</si>
  <si>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</si>
  <si>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</si>
  <si>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</si>
  <si>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</si>
  <si>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</si>
  <si>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</si>
  <si>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</si>
  <si>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</si>
  <si>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</si>
  <si>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</si>
  <si>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</si>
  <si>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</si>
  <si>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</si>
  <si>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</si>
  <si>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</si>
  <si>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</si>
  <si>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</si>
  <si>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</si>
  <si>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</si>
  <si>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</si>
  <si>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</si>
  <si>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</si>
  <si>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</si>
  <si>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</si>
  <si>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</si>
  <si>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</si>
  <si>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</si>
  <si>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</si>
  <si>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</si>
  <si>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</si>
  <si>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</si>
  <si>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</si>
  <si>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</si>
  <si>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</si>
  <si>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</si>
  <si>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</si>
  <si>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</si>
  <si>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</si>
  <si>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</si>
  <si>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</si>
  <si>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</si>
  <si>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</si>
  <si>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</si>
  <si>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</si>
  <si>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</si>
  <si>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</si>
  <si>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</si>
  <si>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</si>
  <si>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</si>
  <si>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</si>
  <si>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</si>
  <si>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</si>
  <si>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</si>
  <si>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</si>
  <si>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</si>
  <si>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</si>
  <si>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</si>
  <si>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</si>
  <si>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</si>
  <si>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</si>
  <si>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</si>
  <si>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</si>
  <si>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</si>
  <si>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</si>
  <si>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</si>
  <si>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</si>
  <si>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</si>
  <si>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</si>
  <si>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</si>
  <si>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</si>
  <si>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</si>
  <si>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</si>
  <si>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</si>
  <si>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</si>
  <si>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</si>
  <si>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</si>
  <si>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</si>
  <si>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</si>
  <si>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</si>
  <si>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</si>
  <si>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</si>
  <si>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</si>
  <si>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</si>
  <si>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</si>
  <si>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</si>
  <si>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</si>
  <si>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</si>
  <si>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</si>
  <si>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</si>
  <si>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</si>
  <si>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</si>
  <si>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</si>
  <si>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</si>
  <si>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</si>
  <si>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</si>
  <si>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</si>
  <si>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</si>
  <si>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</si>
  <si>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</si>
  <si>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</si>
  <si>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</si>
  <si>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</si>
  <si>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</si>
  <si>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</si>
  <si>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</si>
  <si>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</si>
  <si>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</si>
  <si>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</si>
  <si>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</si>
  <si>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</si>
  <si>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</si>
  <si>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</si>
  <si>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</si>
  <si>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</si>
  <si>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</si>
  <si>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</si>
  <si>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</si>
  <si>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</si>
  <si>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</si>
  <si>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</si>
  <si>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</si>
  <si>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</si>
  <si>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</si>
  <si>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</si>
  <si>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</si>
  <si>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</si>
  <si>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</si>
  <si>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</si>
  <si>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</si>
  <si>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</si>
  <si>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</si>
  <si>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</si>
  <si>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</si>
  <si>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</si>
  <si>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</si>
  <si>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</si>
  <si>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</si>
  <si>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</si>
  <si>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</si>
  <si>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</si>
  <si>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</si>
  <si>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</si>
  <si>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</si>
  <si>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</si>
  <si>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</si>
  <si>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</si>
  <si>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</si>
  <si>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</si>
  <si>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</si>
  <si>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</si>
  <si>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</si>
  <si>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</si>
  <si>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</si>
  <si>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</si>
  <si>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</si>
  <si>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</si>
  <si>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</si>
  <si>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</si>
  <si>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</si>
  <si>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</si>
  <si>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</si>
  <si>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</si>
  <si>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</si>
  <si>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</si>
  <si>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</si>
  <si>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</si>
  <si>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</si>
  <si>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</si>
  <si>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</si>
  <si>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</si>
  <si>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</si>
  <si>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</si>
  <si>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</si>
  <si>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</si>
  <si>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</si>
  <si>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</si>
  <si>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</si>
  <si>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</si>
  <si>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</si>
  <si>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</si>
  <si>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</si>
  <si>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</si>
  <si>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</si>
  <si>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</si>
  <si>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</si>
  <si>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</si>
  <si>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</si>
  <si>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</si>
  <si>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</si>
  <si>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</si>
  <si>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</si>
  <si>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</si>
  <si>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</si>
  <si>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</si>
  <si>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</si>
  <si>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</si>
  <si>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</si>
  <si>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</si>
  <si>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</si>
  <si>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</si>
  <si>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</si>
  <si>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</si>
  <si>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</si>
  <si>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</si>
  <si>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</si>
  <si>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</si>
  <si>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</si>
  <si>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</si>
  <si>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</si>
  <si>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</si>
  <si>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</si>
  <si>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</si>
  <si>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</si>
  <si>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</si>
  <si>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</si>
  <si>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</si>
  <si>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</si>
  <si>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</si>
  <si>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</si>
  <si>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</si>
  <si>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</si>
  <si>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</si>
  <si>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</si>
  <si>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</si>
  <si>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</si>
  <si>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</si>
  <si>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</si>
  <si>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</si>
  <si>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</si>
  <si>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</si>
  <si>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</si>
  <si>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</si>
  <si>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</si>
  <si>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</si>
  <si>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</si>
  <si>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</si>
  <si>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</si>
  <si>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</si>
  <si>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</si>
  <si>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</si>
  <si>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</si>
  <si>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</si>
  <si>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</si>
  <si>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</si>
  <si>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</si>
  <si>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</si>
  <si>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</si>
  <si>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</si>
  <si>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</si>
  <si>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</si>
  <si>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</si>
  <si>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</si>
  <si>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</si>
  <si>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</si>
  <si>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</si>
  <si>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</si>
  <si>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</si>
  <si>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</si>
  <si>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</si>
  <si>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</si>
  <si>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</si>
  <si>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</si>
  <si>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</si>
  <si>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</si>
  <si>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</si>
  <si>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</si>
  <si>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</si>
  <si>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</si>
  <si>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</si>
  <si>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</si>
  <si>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</si>
  <si>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</si>
  <si>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</si>
  <si>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</si>
  <si>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</si>
  <si>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</si>
  <si>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</si>
  <si>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</si>
  <si>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</si>
  <si>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</si>
  <si>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</si>
  <si>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</si>
  <si>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</si>
  <si>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</si>
  <si>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</si>
  <si>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</si>
  <si>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</si>
  <si>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</si>
  <si>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</si>
  <si>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</si>
  <si>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</si>
  <si>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</si>
  <si>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</si>
  <si>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</si>
  <si>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</si>
  <si>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</si>
  <si>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</si>
  <si>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</si>
  <si>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</si>
  <si>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</si>
  <si>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</si>
  <si>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</si>
  <si>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</si>
  <si>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</si>
  <si>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</si>
  <si>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</si>
  <si>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</si>
  <si>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</si>
  <si>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</si>
  <si>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</si>
  <si>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</si>
  <si>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</si>
  <si>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</si>
  <si>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</si>
  <si>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</si>
  <si>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</si>
  <si>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</si>
  <si>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</si>
  <si>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</si>
  <si>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</si>
  <si>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</si>
  <si>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</si>
  <si>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</si>
  <si>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</si>
  <si>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</si>
  <si>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</si>
  <si>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</si>
  <si>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</si>
  <si>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</si>
  <si>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</si>
  <si>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</si>
  <si>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</si>
  <si>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</si>
  <si>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</si>
  <si>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</si>
  <si>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</si>
  <si>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</si>
  <si>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</si>
  <si>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</si>
  <si>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</si>
  <si>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</si>
  <si>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</si>
  <si>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</si>
  <si>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</si>
  <si>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</si>
  <si>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</si>
  <si>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</si>
  <si>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</si>
  <si>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</si>
  <si>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</si>
  <si>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</si>
  <si>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</si>
  <si>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</si>
  <si>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</si>
  <si>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</si>
  <si>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</si>
  <si>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</si>
  <si>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</si>
  <si>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</si>
  <si>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</si>
  <si>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</si>
  <si>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</si>
  <si>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</si>
  <si>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</si>
  <si>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</si>
  <si>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</si>
  <si>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</si>
  <si>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</si>
  <si>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</si>
  <si>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</si>
  <si>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</si>
  <si>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</si>
  <si>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</si>
  <si>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</si>
  <si>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</si>
  <si>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</si>
  <si>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</si>
  <si>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</si>
  <si>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</si>
  <si>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</si>
  <si>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</si>
  <si>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</si>
  <si>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</si>
  <si>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</si>
  <si>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</si>
  <si>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</si>
  <si>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</si>
  <si>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</si>
  <si>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</si>
  <si>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</si>
  <si>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</si>
  <si>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</si>
  <si>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</si>
  <si>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</si>
  <si>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</si>
  <si>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</si>
  <si>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</si>
  <si>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</si>
  <si>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</si>
  <si>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</si>
  <si>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</si>
  <si>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</si>
  <si>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</si>
  <si>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</si>
  <si>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</si>
  <si>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</si>
  <si>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</si>
  <si>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</si>
  <si>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</si>
  <si>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</si>
  <si>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</si>
  <si>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</si>
  <si>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</si>
  <si>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</si>
  <si>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</si>
  <si>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</si>
  <si>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</si>
  <si>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</si>
  <si>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</si>
  <si>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</si>
  <si>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</si>
  <si>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</si>
  <si>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</si>
  <si>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</si>
  <si>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</si>
  <si>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</si>
  <si>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</si>
  <si>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</si>
  <si>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</si>
  <si>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</si>
  <si>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</si>
  <si>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</si>
  <si>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</si>
  <si>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</si>
  <si>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</si>
  <si>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</si>
  <si>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</si>
  <si>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</si>
  <si>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</si>
  <si>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</si>
  <si>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</si>
  <si>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</si>
  <si>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</si>
  <si>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</si>
  <si>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</si>
  <si>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</si>
  <si>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</si>
  <si>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</si>
  <si>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</si>
  <si>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</si>
  <si>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</si>
  <si>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</si>
  <si>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</si>
  <si>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</si>
  <si>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</si>
  <si>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</si>
  <si>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</si>
  <si>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</si>
  <si>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</si>
  <si>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</si>
  <si>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</si>
  <si>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</si>
  <si>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</si>
  <si>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</si>
  <si>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</si>
  <si>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</si>
  <si>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</si>
  <si>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</si>
  <si>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</si>
  <si>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</si>
  <si>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</si>
  <si>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</si>
  <si>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</si>
  <si>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</si>
  <si>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</si>
  <si>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</si>
  <si>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</si>
  <si>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</si>
  <si>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</si>
  <si>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</si>
  <si>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</si>
  <si>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</si>
  <si>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</si>
  <si>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</si>
  <si>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</si>
  <si>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</si>
  <si>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</si>
  <si>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</si>
  <si>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</si>
  <si>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</si>
  <si>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</si>
  <si>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</si>
  <si>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</si>
  <si>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</si>
  <si>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</si>
  <si>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</si>
  <si>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</si>
  <si>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</si>
  <si>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</si>
  <si>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</si>
  <si>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</si>
  <si>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</si>
  <si>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</si>
  <si>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</si>
  <si>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</si>
  <si>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</si>
  <si>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</si>
  <si>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</si>
  <si>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</si>
  <si>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</si>
  <si>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</si>
  <si>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</si>
  <si>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</si>
  <si>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</si>
  <si>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</si>
  <si>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</si>
  <si>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</si>
  <si>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</si>
  <si>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</si>
  <si>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</si>
  <si>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</si>
  <si>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</si>
  <si>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</si>
  <si>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</si>
  <si>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</si>
  <si>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</si>
  <si>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</si>
  <si>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</si>
  <si>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</si>
  <si>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</si>
  <si>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</si>
  <si>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</si>
  <si>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</si>
  <si>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</si>
  <si>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</si>
  <si>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</si>
  <si>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</si>
  <si>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</si>
  <si>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</si>
  <si>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</si>
  <si>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</si>
  <si>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</si>
  <si>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</si>
  <si>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</si>
  <si>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</si>
  <si>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</si>
  <si>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</si>
  <si>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</si>
  <si>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</si>
  <si>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</si>
  <si>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</si>
  <si>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</si>
  <si>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</si>
  <si>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</si>
  <si>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</si>
  <si>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</si>
  <si>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</si>
  <si>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</si>
  <si>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</si>
  <si>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</si>
  <si>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</si>
  <si>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</si>
  <si>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</si>
  <si>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</si>
  <si>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</si>
  <si>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</si>
  <si>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</si>
  <si>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</si>
  <si>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</si>
  <si>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</si>
  <si>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</si>
  <si>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</si>
  <si>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</si>
  <si>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</si>
  <si>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</si>
  <si>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</si>
  <si>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</si>
  <si>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</si>
  <si>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</si>
  <si>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</si>
  <si>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</si>
  <si>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</si>
  <si>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</si>
  <si>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</si>
  <si>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</si>
  <si>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</si>
  <si>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</si>
  <si>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</si>
  <si>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</si>
  <si>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</si>
  <si>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</si>
  <si>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</si>
  <si>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</si>
  <si>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</si>
  <si>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</si>
  <si>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</si>
  <si>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</si>
  <si>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</si>
  <si>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</si>
  <si>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</si>
  <si>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</si>
  <si>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</si>
  <si>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</si>
  <si>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</si>
  <si>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</si>
  <si>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</si>
  <si>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</si>
  <si>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</si>
  <si>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</si>
  <si>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</si>
  <si>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</si>
  <si>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</si>
  <si>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</si>
  <si>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</si>
  <si>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</si>
  <si>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</si>
  <si>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</si>
  <si>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</si>
  <si>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</si>
  <si>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</si>
  <si>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</si>
  <si>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</si>
  <si>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</si>
  <si>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</si>
  <si>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</si>
  <si>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</si>
  <si>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</si>
  <si>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</si>
  <si>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</si>
  <si>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</si>
  <si>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</si>
  <si>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</si>
  <si>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</si>
  <si>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</si>
  <si>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</si>
  <si>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</si>
  <si>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</si>
  <si>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</si>
  <si>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</si>
  <si>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</si>
  <si>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</si>
  <si>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</si>
  <si>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</si>
  <si>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</si>
  <si>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</si>
  <si>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</si>
  <si>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</si>
  <si>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</si>
  <si>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</si>
  <si>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</si>
  <si>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</si>
  <si>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</si>
  <si>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</si>
  <si>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</si>
  <si>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</si>
  <si>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</si>
  <si>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</si>
  <si>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</si>
  <si>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</si>
  <si>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</si>
  <si>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</si>
  <si>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</si>
  <si>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</si>
  <si>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</si>
  <si>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</si>
  <si>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</si>
  <si>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</si>
  <si>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</si>
  <si>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</si>
  <si>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</si>
  <si>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</si>
  <si>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</si>
  <si>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</si>
  <si>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</si>
  <si>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</si>
  <si>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</si>
  <si>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</si>
  <si>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</si>
  <si>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</si>
  <si>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</si>
  <si>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</si>
  <si>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</si>
  <si>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</si>
  <si>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</si>
  <si>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</si>
  <si>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</si>
  <si>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</si>
  <si>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</si>
  <si>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</si>
  <si>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</si>
  <si>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</si>
  <si>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</si>
  <si>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</si>
  <si>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</si>
  <si>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</si>
  <si>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</si>
  <si>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</si>
  <si>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</si>
  <si>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</si>
  <si>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</si>
  <si>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</si>
  <si>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</si>
  <si>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</si>
  <si>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</si>
  <si>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</si>
  <si>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</si>
  <si>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</si>
  <si>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</si>
  <si>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</si>
  <si>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</si>
  <si>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</si>
  <si>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</si>
  <si>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</si>
  <si>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</si>
  <si>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</si>
  <si>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</si>
  <si>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</si>
  <si>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</si>
  <si>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</si>
  <si>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</si>
  <si>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</si>
  <si>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</si>
  <si>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</si>
  <si>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</si>
  <si>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</si>
  <si>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</si>
  <si>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</si>
  <si>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</si>
  <si>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</si>
  <si>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</si>
  <si>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</si>
  <si>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</si>
  <si>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</si>
  <si>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</si>
  <si>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</si>
  <si>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</si>
  <si>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</si>
  <si>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</si>
  <si>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</si>
  <si>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</si>
  <si>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</si>
  <si>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</si>
  <si>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</si>
  <si>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</si>
  <si>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</si>
  <si>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</si>
  <si>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</si>
  <si>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</si>
  <si>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</si>
  <si>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</si>
  <si>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</si>
  <si>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</si>
  <si>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</si>
  <si>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</si>
  <si>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</si>
  <si>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</si>
  <si>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</si>
  <si>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</si>
  <si>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</si>
  <si>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</si>
  <si>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</si>
  <si>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</si>
  <si>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</si>
  <si>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</si>
  <si>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</si>
  <si>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</si>
  <si>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</si>
  <si>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</si>
  <si>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</si>
  <si>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</si>
  <si>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</si>
  <si>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</si>
  <si>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</si>
  <si>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</si>
  <si>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</si>
  <si>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</si>
  <si>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</si>
  <si>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</si>
  <si>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</si>
  <si>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</si>
  <si>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</si>
  <si>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</si>
  <si>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</si>
  <si>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</si>
  <si>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</si>
  <si>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</si>
  <si>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</si>
  <si>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</si>
  <si>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</si>
  <si>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</si>
  <si>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</si>
  <si>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</si>
  <si>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</si>
  <si>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</si>
  <si>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</si>
  <si>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</si>
  <si>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</si>
  <si>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</si>
  <si>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</si>
  <si>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</si>
  <si>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</si>
  <si>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</si>
  <si>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</si>
  <si>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</si>
  <si>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</si>
  <si>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</si>
  <si>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</si>
  <si>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</si>
  <si>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</si>
  <si>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</si>
  <si>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</si>
  <si>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</si>
  <si>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</si>
  <si>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</si>
  <si>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</si>
  <si>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</si>
  <si>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</si>
  <si>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</si>
  <si>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</si>
  <si>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</si>
  <si>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</si>
  <si>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</si>
  <si>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</si>
  <si>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</si>
  <si>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</si>
  <si>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</si>
  <si>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</si>
  <si>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</si>
  <si>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</si>
  <si>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</si>
  <si>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</si>
  <si>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</si>
  <si>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</si>
  <si>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</si>
  <si>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</si>
  <si>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</si>
  <si>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</si>
  <si>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</si>
  <si>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</si>
  <si>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</si>
  <si>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</si>
  <si>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</si>
  <si>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</si>
  <si>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</si>
  <si>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</si>
  <si>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</si>
  <si>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</si>
  <si>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</si>
  <si>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</si>
  <si>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</si>
  <si>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</si>
  <si>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</si>
  <si>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</si>
  <si>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</si>
  <si>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</si>
  <si>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</si>
  <si>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</si>
  <si>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</si>
  <si>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</si>
  <si>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</si>
  <si>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</si>
  <si>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</si>
  <si>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</si>
  <si>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</si>
  <si>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</si>
  <si>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</si>
  <si>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</si>
  <si>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</si>
  <si>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</si>
  <si>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</si>
  <si>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</si>
  <si>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</si>
  <si>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</si>
  <si>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</si>
  <si>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</si>
  <si>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</si>
  <si>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</si>
  <si>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</si>
  <si>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</si>
  <si>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</si>
  <si>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</si>
  <si>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</si>
  <si>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</si>
  <si>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</si>
  <si>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</si>
  <si>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</si>
  <si>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</si>
  <si>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</si>
  <si>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</si>
  <si>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</si>
  <si>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</si>
  <si>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</si>
  <si>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</si>
  <si>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</si>
  <si>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</si>
  <si>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</si>
  <si>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</si>
  <si>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</si>
  <si>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</si>
  <si>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</si>
  <si>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</si>
  <si>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</si>
  <si>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</si>
  <si>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</si>
  <si>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</si>
  <si>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</si>
  <si>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</si>
  <si>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</si>
  <si>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</si>
  <si>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</si>
  <si>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</si>
  <si>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</si>
  <si>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</si>
  <si>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</si>
  <si>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</si>
  <si>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</si>
  <si>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</si>
  <si>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</si>
  <si>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</si>
  <si>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</si>
  <si>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</si>
  <si>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</si>
  <si>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</si>
  <si>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</si>
  <si>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</si>
  <si>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</si>
  <si>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</si>
  <si>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</si>
  <si>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</si>
  <si>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</si>
  <si>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</si>
  <si>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</si>
  <si>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</si>
  <si>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</si>
  <si>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</si>
  <si>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</si>
  <si>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</si>
  <si>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</si>
  <si>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</si>
  <si>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</si>
  <si>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</si>
  <si>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</si>
  <si>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</si>
  <si>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</si>
  <si>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</si>
  <si>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</si>
  <si>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</si>
  <si>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</si>
  <si>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</si>
  <si>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</si>
  <si>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</si>
  <si>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</si>
  <si>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</si>
  <si>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</si>
  <si>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</si>
  <si>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</si>
  <si>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</si>
  <si>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</si>
  <si>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</si>
  <si>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</si>
  <si>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</si>
  <si>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</si>
  <si>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</si>
  <si>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</si>
  <si>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</si>
  <si>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</si>
  <si>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</si>
  <si>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</si>
  <si>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</si>
  <si>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</si>
  <si>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</si>
  <si>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</si>
  <si>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</si>
  <si>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</si>
  <si>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</si>
  <si>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</si>
  <si>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</si>
  <si>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</si>
  <si>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</si>
  <si>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</si>
  <si>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</si>
  <si>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</si>
  <si>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</si>
  <si>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</si>
  <si>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</si>
  <si>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</si>
  <si>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</si>
  <si>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</si>
  <si>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</si>
  <si>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</si>
  <si>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</si>
  <si>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</si>
  <si>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</si>
  <si>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</si>
  <si>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</si>
  <si>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</si>
  <si>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</si>
  <si>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</si>
  <si>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</si>
  <si>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</si>
  <si>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</si>
  <si>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</si>
  <si>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</si>
  <si>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</si>
  <si>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</si>
  <si>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</si>
  <si>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</si>
  <si>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</si>
  <si>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</si>
  <si>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</si>
  <si>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</si>
  <si>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</si>
  <si>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</si>
  <si>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</si>
  <si>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</si>
  <si>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</si>
  <si>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</si>
  <si>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</si>
  <si>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</si>
  <si>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</si>
  <si>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</si>
  <si>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</si>
  <si>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</si>
  <si>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</si>
  <si>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</si>
  <si>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</si>
  <si>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</si>
  <si>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</si>
  <si>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</si>
  <si>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</si>
  <si>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</si>
  <si>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</si>
  <si>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</si>
  <si>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</si>
  <si>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</si>
  <si>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</si>
  <si>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</si>
  <si>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</si>
  <si>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</si>
  <si>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</si>
  <si>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</si>
  <si>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</si>
  <si>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</si>
  <si>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</si>
  <si>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</si>
  <si>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</si>
  <si>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</si>
  <si>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</si>
  <si>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</si>
  <si>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</si>
  <si>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</si>
  <si>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</si>
  <si>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</si>
  <si>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</si>
  <si>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</si>
  <si>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</si>
  <si>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</si>
  <si>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</si>
  <si>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</si>
  <si>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</si>
  <si>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</si>
  <si>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</si>
  <si>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</si>
  <si>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</si>
  <si>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</si>
  <si>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</si>
  <si>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</si>
  <si>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</si>
  <si>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</si>
  <si>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</si>
  <si>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</si>
  <si>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</si>
  <si>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</si>
  <si>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</si>
  <si>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</si>
  <si>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</si>
  <si>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</si>
  <si>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</si>
  <si>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</si>
  <si>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</si>
  <si>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</si>
  <si>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</si>
  <si>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</si>
  <si>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</si>
  <si>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</si>
  <si>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</si>
  <si>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</si>
  <si>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</si>
  <si>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</si>
  <si>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</si>
  <si>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</si>
  <si>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</si>
  <si>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</si>
  <si>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</si>
  <si>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</si>
  <si>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</si>
  <si>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</si>
  <si>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</si>
  <si>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</si>
  <si>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</si>
  <si>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</si>
  <si>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</si>
  <si>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</si>
  <si>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</si>
  <si>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</si>
  <si>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</si>
  <si>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</si>
  <si>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</si>
  <si>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</si>
  <si>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</si>
  <si>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</si>
  <si>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</si>
  <si>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</si>
  <si>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</si>
  <si>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</si>
  <si>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</si>
  <si>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</si>
  <si>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</si>
  <si>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</si>
  <si>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</si>
  <si>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</si>
  <si>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</si>
  <si>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</si>
  <si>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</si>
  <si>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</si>
  <si>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</si>
  <si>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</si>
  <si>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</si>
  <si>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</si>
  <si>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</si>
  <si>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</si>
  <si>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</si>
  <si>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</si>
  <si>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</si>
  <si>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</si>
  <si>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</si>
  <si>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</si>
  <si>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</si>
  <si>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</si>
  <si>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</si>
  <si>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</si>
  <si>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</si>
  <si>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</si>
  <si>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</si>
  <si>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</si>
  <si>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</si>
  <si>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</si>
  <si>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</si>
  <si>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</si>
  <si>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</si>
  <si>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</si>
  <si>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</si>
  <si>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</si>
  <si>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</si>
  <si>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</si>
  <si>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</si>
  <si>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</si>
  <si>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</si>
  <si>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</si>
  <si>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</si>
  <si>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</si>
  <si>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</si>
  <si>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</si>
  <si>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</si>
  <si>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</si>
  <si>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</si>
  <si>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</si>
  <si>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</si>
  <si>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</si>
  <si>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</si>
  <si>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</si>
  <si>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</si>
  <si>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</si>
  <si>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</si>
  <si>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</si>
  <si>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</si>
  <si>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</si>
  <si>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</si>
  <si>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</si>
  <si>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</si>
  <si>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</si>
  <si>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</si>
  <si>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</si>
  <si>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</si>
  <si>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</si>
  <si>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</si>
  <si>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</si>
  <si>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</si>
  <si>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</si>
  <si>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</si>
  <si>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</si>
  <si>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</si>
  <si>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</si>
  <si>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</si>
  <si>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</si>
  <si>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</si>
  <si>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</si>
  <si>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</si>
  <si>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</si>
  <si>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</si>
  <si>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</si>
  <si>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</si>
  <si>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</si>
  <si>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</si>
  <si>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</si>
  <si>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</si>
  <si>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</si>
  <si>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</si>
  <si>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</si>
  <si>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</si>
  <si>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</si>
  <si>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</si>
  <si>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</si>
  <si>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</si>
  <si>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</si>
  <si>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</si>
  <si>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</si>
  <si>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</si>
  <si>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</si>
  <si>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</si>
  <si>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</si>
  <si>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</si>
  <si>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</si>
  <si>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</si>
  <si>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</si>
  <si>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</si>
  <si>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</si>
  <si>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</si>
  <si>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</si>
  <si>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</si>
  <si>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</si>
  <si>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</si>
  <si>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</si>
  <si>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</si>
  <si>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</si>
  <si>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</si>
  <si>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</si>
  <si>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</si>
  <si>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</si>
  <si>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</si>
  <si>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</si>
  <si>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</si>
  <si>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</si>
  <si>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</si>
  <si>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</si>
  <si>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</si>
  <si>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</si>
  <si>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</si>
  <si>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</si>
  <si>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</si>
  <si>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</si>
  <si>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</si>
  <si>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</si>
  <si>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</si>
  <si>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</si>
  <si>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</si>
  <si>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</si>
  <si>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</si>
  <si>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</si>
  <si>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</si>
  <si>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</si>
  <si>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</si>
  <si>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</si>
  <si>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</si>
  <si>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</si>
  <si>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</si>
  <si>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</si>
  <si>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</si>
  <si>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</si>
  <si>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</si>
  <si>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</si>
  <si>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</si>
  <si>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</si>
  <si>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</si>
  <si>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</si>
  <si>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</si>
  <si>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</si>
  <si>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</si>
  <si>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</si>
  <si>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</si>
  <si>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</si>
  <si>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</si>
  <si>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</si>
  <si>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</si>
  <si>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</si>
  <si>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</si>
  <si>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</si>
  <si>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</si>
  <si>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</si>
  <si>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</si>
  <si>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</si>
  <si>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</si>
  <si>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</si>
  <si>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</si>
  <si>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</si>
  <si>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</si>
  <si>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</si>
  <si>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</si>
  <si>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</si>
  <si>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</si>
  <si>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</si>
  <si>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</si>
  <si>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</si>
  <si>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</si>
  <si>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</si>
  <si>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</si>
  <si>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</si>
  <si>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</si>
  <si>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</si>
  <si>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</si>
  <si>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</si>
  <si>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</si>
  <si>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</si>
  <si>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</si>
  <si>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</si>
  <si>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</si>
  <si>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</si>
  <si>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</si>
  <si>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</si>
  <si>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</si>
  <si>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</si>
  <si>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</si>
  <si>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</si>
  <si>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</si>
  <si>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</si>
  <si>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</si>
  <si>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</si>
  <si>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</si>
  <si>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</si>
  <si>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</si>
  <si>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</si>
  <si>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</si>
  <si>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</si>
  <si>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</si>
  <si>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</si>
  <si>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</si>
  <si>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</si>
  <si>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</si>
  <si>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</si>
  <si>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</si>
  <si>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</si>
  <si>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</si>
  <si>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</si>
  <si>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</si>
  <si>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</si>
  <si>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</si>
  <si>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</si>
  <si>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</si>
  <si>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</si>
  <si>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</si>
  <si>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</si>
  <si>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</si>
  <si>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</si>
  <si>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</si>
  <si>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</si>
  <si>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</si>
  <si>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</si>
  <si>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</si>
  <si>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</si>
  <si>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</si>
  <si>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</si>
  <si>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</si>
  <si>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</si>
  <si>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</si>
  <si>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</si>
  <si>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</si>
  <si>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</si>
  <si>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</si>
  <si>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</si>
  <si>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</si>
  <si>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</si>
  <si>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</si>
  <si>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</si>
  <si>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</si>
  <si>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</si>
  <si>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</si>
  <si>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</si>
  <si>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</si>
  <si>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</si>
  <si>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</si>
  <si>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</si>
  <si>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</si>
  <si>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</si>
  <si>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</si>
  <si>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</si>
  <si>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</si>
  <si>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</si>
  <si>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</si>
  <si>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</si>
  <si>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</si>
  <si>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</si>
  <si>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</si>
  <si>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</si>
  <si>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</si>
  <si>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</si>
  <si>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</si>
  <si>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</si>
  <si>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</si>
  <si>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</si>
  <si>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</si>
  <si>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</si>
  <si>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</si>
  <si>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</si>
  <si>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</si>
  <si>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</si>
  <si>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</si>
  <si>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</si>
  <si>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</si>
  <si>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</si>
  <si>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</si>
  <si>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</si>
  <si>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</si>
  <si>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</si>
  <si>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</si>
  <si>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</si>
  <si>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</si>
  <si>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</si>
  <si>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</si>
  <si>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</si>
  <si>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</si>
  <si>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</si>
  <si>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</si>
  <si>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</si>
  <si>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</si>
  <si>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</si>
  <si>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</si>
  <si>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</si>
  <si>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</si>
  <si>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</si>
  <si>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</si>
  <si>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</si>
  <si>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</si>
  <si>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</si>
  <si>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</si>
  <si>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</si>
  <si>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</si>
  <si>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</si>
  <si>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</si>
  <si>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</si>
  <si>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</si>
  <si>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</si>
  <si>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</si>
  <si>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</si>
  <si>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</si>
  <si>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</si>
  <si>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</si>
  <si>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</si>
  <si>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</si>
  <si>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</si>
  <si>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</si>
  <si>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</si>
  <si>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</si>
  <si>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</si>
  <si>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</si>
  <si>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</si>
  <si>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</si>
  <si>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</si>
  <si>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</si>
  <si>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</si>
  <si>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</si>
  <si>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</si>
  <si>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</si>
  <si>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</si>
  <si>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</si>
  <si>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</si>
  <si>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</si>
  <si>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</si>
  <si>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</si>
  <si>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</si>
  <si>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</si>
  <si>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</si>
  <si>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</si>
  <si>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</si>
  <si>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</si>
  <si>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</si>
  <si>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</si>
  <si>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</si>
  <si>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</si>
  <si>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</si>
  <si>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</si>
  <si>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</si>
  <si>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</si>
  <si>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</si>
  <si>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</si>
  <si>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</si>
  <si>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</si>
  <si>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</si>
  <si>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</si>
  <si>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</si>
  <si>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</si>
  <si>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</si>
  <si>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</si>
  <si>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</si>
  <si>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</si>
  <si>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</si>
  <si>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</si>
  <si>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</si>
  <si>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</si>
  <si>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</si>
  <si>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</si>
  <si>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</si>
  <si>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</si>
  <si>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</si>
  <si>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</si>
  <si>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</si>
  <si>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</si>
  <si>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</si>
  <si>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</si>
  <si>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</si>
  <si>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</si>
  <si>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</si>
  <si>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</si>
  <si>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</si>
  <si>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</si>
  <si>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</si>
  <si>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</si>
  <si>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</si>
  <si>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</si>
  <si>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</si>
  <si>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</si>
  <si>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</si>
  <si>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</si>
  <si>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</si>
  <si>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</si>
  <si>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</si>
  <si>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</si>
  <si>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</si>
  <si>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</si>
  <si>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</si>
  <si>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</si>
  <si>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</si>
  <si>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</si>
  <si>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</si>
  <si>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</si>
  <si>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</si>
  <si>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</si>
  <si>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</si>
  <si>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</si>
  <si>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</si>
  <si>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</si>
  <si>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</si>
  <si>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</si>
  <si>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</si>
  <si>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</si>
  <si>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</si>
  <si>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</si>
  <si>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</si>
  <si>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</si>
  <si>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</si>
  <si>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</si>
  <si>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</si>
  <si>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</si>
  <si>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</si>
  <si>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</si>
  <si>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</si>
  <si>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</si>
  <si>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</si>
  <si>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</si>
  <si>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</si>
  <si>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</si>
  <si>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</si>
  <si>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</si>
  <si>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</si>
  <si>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</si>
  <si>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</si>
  <si>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</si>
  <si>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</si>
  <si>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</si>
  <si>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</si>
  <si>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</si>
  <si>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</si>
  <si>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</si>
  <si>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</si>
  <si>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</si>
  <si>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</si>
  <si>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</si>
  <si>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</si>
  <si>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</si>
  <si>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</si>
  <si>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</si>
  <si>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</si>
  <si>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</si>
  <si>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</si>
  <si>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</si>
  <si>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</si>
  <si>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</si>
  <si>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</si>
  <si>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</si>
  <si>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</si>
  <si>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</si>
  <si>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</si>
  <si>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</si>
  <si>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</si>
  <si>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</si>
  <si>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</si>
  <si>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</si>
  <si>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</si>
  <si>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</si>
  <si>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</si>
  <si>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</si>
  <si>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</si>
  <si>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</si>
  <si>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</si>
  <si>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</si>
  <si>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</si>
  <si>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</si>
  <si>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</si>
  <si>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</si>
  <si>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</si>
  <si>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</si>
  <si>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</si>
  <si>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</si>
  <si>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</si>
  <si>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</si>
  <si>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</si>
  <si>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</si>
  <si>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</si>
  <si>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</si>
  <si>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</si>
  <si>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</si>
  <si>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</si>
  <si>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</si>
  <si>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</si>
  <si>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</si>
  <si>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</si>
  <si>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</si>
  <si>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</si>
  <si>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</si>
  <si>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</si>
  <si>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</si>
  <si>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</si>
  <si>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</si>
  <si>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</si>
  <si>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</si>
  <si>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</si>
  <si>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</si>
  <si>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</si>
  <si>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</si>
  <si>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</si>
  <si>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</si>
  <si>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</si>
  <si>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</si>
  <si>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</si>
  <si>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</si>
  <si>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</si>
  <si>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</si>
  <si>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</si>
  <si>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</si>
  <si>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</si>
  <si>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</si>
  <si>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</si>
  <si>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</si>
  <si>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</si>
  <si>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</si>
  <si>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</si>
  <si>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</si>
  <si>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</si>
  <si>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</si>
  <si>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</si>
  <si>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</si>
  <si>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</si>
  <si>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</si>
  <si>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</si>
  <si>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</si>
  <si>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</si>
  <si>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</si>
  <si>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</si>
  <si>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</si>
  <si>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</si>
  <si>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</si>
  <si>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</si>
  <si>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</si>
  <si>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</si>
  <si>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</si>
  <si>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</si>
  <si>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</si>
  <si>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</si>
  <si>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</si>
  <si>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</si>
  <si>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</si>
  <si>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</si>
  <si>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</si>
  <si>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</si>
  <si>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</si>
  <si>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</si>
  <si>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</si>
  <si>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</si>
  <si>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</si>
  <si>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</si>
  <si>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</si>
  <si>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</si>
  <si>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</si>
  <si>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</si>
  <si>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</si>
  <si>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</si>
  <si>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</si>
  <si>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</si>
  <si>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</si>
  <si>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</si>
  <si>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</si>
  <si>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</si>
  <si>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</si>
  <si>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</si>
  <si>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</si>
  <si>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</si>
  <si>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</si>
  <si>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</si>
  <si>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</si>
  <si>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</si>
  <si>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</si>
  <si>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</si>
  <si>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</si>
  <si>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</si>
  <si>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</si>
  <si>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</si>
  <si>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</si>
  <si>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</si>
  <si>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</si>
  <si>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</si>
  <si>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</si>
  <si>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</si>
  <si>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</si>
  <si>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</si>
  <si>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</si>
  <si>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</si>
  <si>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</si>
  <si>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</si>
  <si>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</si>
  <si>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</si>
  <si>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</si>
  <si>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</si>
  <si>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</si>
  <si>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</si>
  <si>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</si>
  <si>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</si>
  <si>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</si>
  <si>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</si>
  <si>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</si>
  <si>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</si>
  <si>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</si>
  <si>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</si>
  <si>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</si>
  <si>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</si>
  <si>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</si>
  <si>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</si>
  <si>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</si>
  <si>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</si>
  <si>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</si>
  <si>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</si>
  <si>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</si>
  <si>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</si>
  <si>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</si>
  <si>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</si>
  <si>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</si>
  <si>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</si>
  <si>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</si>
  <si>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</si>
  <si>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</si>
  <si>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</si>
  <si>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</si>
  <si>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</si>
  <si>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</si>
  <si>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</si>
  <si>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</si>
  <si>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</si>
  <si>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</si>
  <si>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</si>
  <si>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</si>
  <si>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</si>
  <si>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</si>
  <si>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</si>
  <si>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</si>
  <si>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</si>
  <si>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</si>
  <si>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</si>
  <si>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</si>
  <si>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</si>
  <si>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</si>
  <si>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</si>
  <si>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</si>
  <si>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</si>
  <si>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</si>
  <si>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</si>
  <si>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</si>
  <si>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</si>
  <si>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</si>
  <si>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</si>
  <si>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</si>
  <si>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</si>
  <si>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</si>
  <si>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</si>
  <si>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</si>
  <si>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</si>
  <si>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</si>
  <si>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</si>
  <si>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</si>
  <si>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</si>
  <si>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</si>
  <si>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</si>
  <si>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</si>
  <si>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</si>
  <si>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</si>
  <si>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</si>
  <si>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</si>
  <si>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</si>
  <si>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</si>
  <si>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</si>
  <si>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</si>
  <si>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</si>
  <si>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</si>
  <si>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</si>
  <si>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</si>
  <si>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</si>
  <si>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</si>
  <si>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</si>
  <si>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</si>
  <si>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</si>
  <si>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</si>
  <si>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</si>
  <si>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</si>
  <si>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</si>
  <si>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</si>
  <si>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</si>
  <si>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</si>
  <si>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</si>
  <si>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</si>
  <si>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</si>
  <si>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</si>
  <si>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</si>
  <si>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</si>
  <si>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</si>
  <si>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</si>
  <si>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</si>
  <si>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</si>
  <si>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</si>
  <si>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</si>
  <si>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</si>
  <si>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</si>
  <si>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</si>
  <si>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</si>
  <si>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</si>
  <si>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</si>
  <si>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</si>
  <si>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</si>
  <si>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</si>
  <si>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</si>
  <si>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</si>
  <si>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</si>
  <si>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</si>
  <si>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</si>
  <si>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</si>
  <si>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</si>
  <si>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</si>
  <si>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</si>
  <si>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</si>
  <si>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</si>
  <si>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</si>
  <si>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</si>
  <si>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</si>
  <si>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</si>
  <si>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</si>
  <si>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</si>
  <si>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</si>
  <si>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</si>
  <si>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</si>
  <si>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</si>
  <si>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</si>
  <si>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</si>
  <si>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</si>
  <si>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</si>
  <si>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</si>
  <si>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</si>
  <si>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</si>
  <si>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</si>
  <si>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</si>
  <si>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</si>
  <si>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</si>
  <si>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</si>
  <si>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</si>
  <si>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</si>
  <si>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</si>
  <si>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</si>
  <si>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</si>
  <si>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</si>
  <si>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</si>
  <si>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</si>
  <si>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</si>
  <si>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</si>
  <si>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</si>
  <si>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</si>
  <si>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</si>
  <si>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</si>
  <si>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</si>
  <si>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</si>
  <si>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</si>
  <si>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</si>
  <si>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</si>
  <si>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</si>
  <si>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</si>
  <si>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</si>
  <si>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</si>
  <si>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</si>
  <si>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</si>
  <si>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</si>
  <si>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</si>
  <si>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</si>
  <si>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</si>
  <si>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</si>
  <si>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</si>
  <si>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</si>
  <si>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</si>
  <si>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</si>
  <si>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</si>
  <si>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</si>
  <si>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</si>
  <si>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</si>
  <si>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</si>
  <si>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</si>
  <si>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</si>
  <si>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</si>
  <si>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</si>
  <si>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</si>
  <si>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</si>
  <si>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</si>
  <si>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</si>
  <si>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</si>
  <si>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</si>
  <si>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</si>
  <si>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</si>
  <si>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</si>
  <si>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</si>
  <si>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</si>
  <si>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</si>
  <si>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</si>
  <si>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</si>
  <si>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</si>
  <si>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</si>
  <si>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</si>
  <si>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</si>
  <si>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</si>
  <si>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</si>
  <si>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</si>
  <si>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</si>
  <si>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</si>
  <si>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</si>
  <si>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</si>
  <si>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</si>
  <si>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</si>
  <si>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</si>
  <si>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</si>
  <si>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</si>
  <si>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</si>
  <si>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</si>
  <si>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</si>
  <si>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</si>
  <si>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</si>
  <si>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</si>
  <si>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</si>
  <si>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</si>
  <si>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</si>
  <si>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</si>
  <si>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</si>
  <si>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</si>
  <si>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</si>
  <si>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</si>
  <si>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</si>
  <si>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</si>
  <si>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</si>
  <si>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</si>
  <si>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</si>
  <si>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</si>
  <si>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</si>
  <si>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</si>
  <si>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</si>
  <si>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</si>
  <si>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</si>
  <si>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</si>
  <si>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</si>
  <si>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</si>
  <si>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</si>
  <si>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</si>
  <si>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</si>
  <si>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</si>
  <si>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</si>
  <si>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</si>
  <si>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</si>
  <si>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</si>
  <si>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</si>
  <si>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</si>
  <si>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</si>
  <si>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</si>
  <si>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</si>
  <si>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</si>
  <si>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</si>
  <si>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</si>
  <si>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</si>
  <si>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</si>
  <si>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</si>
  <si>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</si>
  <si>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</si>
  <si>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</si>
  <si>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</si>
  <si>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</si>
  <si>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</si>
  <si>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</si>
  <si>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</si>
  <si>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</si>
  <si>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</si>
  <si>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</si>
  <si>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</si>
  <si>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</si>
  <si>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</si>
  <si>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</si>
  <si>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</si>
  <si>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</si>
  <si>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</si>
  <si>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</si>
  <si>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</si>
  <si>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</si>
  <si>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</si>
  <si>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</si>
  <si>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</si>
  <si>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</si>
  <si>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</si>
  <si>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</si>
  <si>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</si>
  <si>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</si>
  <si>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</si>
  <si>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</si>
  <si>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</si>
  <si>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</si>
  <si>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</si>
  <si>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</si>
  <si>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</si>
  <si>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</si>
  <si>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</si>
  <si>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</si>
  <si>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</si>
  <si>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</si>
  <si>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</si>
  <si>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</si>
  <si>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</si>
  <si>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</si>
  <si>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</si>
  <si>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</si>
  <si>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</si>
  <si>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</si>
  <si>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</si>
  <si>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</si>
  <si>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</si>
  <si>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</si>
  <si>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</si>
  <si>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</si>
  <si>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</si>
  <si>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</si>
  <si>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</si>
  <si>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</si>
  <si>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</si>
  <si>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</si>
  <si>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</si>
  <si>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</si>
  <si>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</si>
  <si>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</si>
  <si>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</si>
  <si>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</si>
  <si>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</si>
  <si>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</si>
  <si>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</si>
  <si>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</si>
  <si>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</si>
  <si>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</si>
  <si>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</si>
  <si>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</si>
  <si>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</si>
  <si>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</si>
  <si>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</si>
  <si>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</si>
  <si>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</si>
  <si>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</si>
  <si>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</si>
  <si>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</si>
  <si>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</si>
  <si>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</si>
  <si>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</si>
  <si>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</si>
  <si>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</si>
  <si>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</si>
  <si>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</si>
  <si>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</si>
  <si>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</si>
  <si>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</si>
  <si>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</si>
  <si>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</si>
  <si>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</si>
  <si>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</si>
  <si>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</si>
  <si>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</si>
  <si>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</si>
  <si>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</si>
  <si>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</si>
  <si>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</si>
  <si>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</si>
  <si>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</si>
  <si>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</si>
  <si>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</si>
  <si>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</si>
  <si>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</si>
  <si>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</si>
  <si>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</si>
  <si>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</si>
  <si>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</si>
  <si>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</si>
  <si>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</si>
  <si>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</si>
  <si>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</si>
  <si>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</si>
  <si>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</si>
  <si>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</si>
  <si>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</si>
  <si>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</si>
  <si>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</si>
  <si>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</si>
  <si>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</si>
  <si>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</si>
  <si>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</si>
  <si>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</si>
  <si>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</si>
  <si>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</si>
  <si>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</si>
  <si>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</si>
  <si>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</si>
  <si>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</si>
  <si>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</si>
  <si>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</si>
  <si>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</si>
  <si>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</si>
  <si>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</si>
  <si>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</si>
  <si>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</si>
  <si>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</si>
  <si>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</si>
  <si>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</si>
  <si>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</si>
  <si>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</si>
  <si>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</si>
  <si>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</si>
  <si>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</si>
  <si>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</si>
  <si>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</si>
  <si>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</si>
  <si>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</si>
  <si>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</si>
  <si>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</si>
  <si>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</si>
  <si>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</si>
  <si>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</si>
  <si>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</si>
  <si>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</si>
  <si>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</si>
  <si>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</si>
  <si>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</si>
  <si>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</si>
  <si>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</si>
  <si>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</si>
  <si>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</si>
  <si>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</si>
  <si>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</si>
  <si>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</si>
  <si>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</si>
  <si>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</si>
  <si>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</si>
  <si>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</si>
  <si>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</si>
  <si>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</si>
  <si>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</si>
  <si>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</si>
  <si>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</si>
  <si>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</si>
  <si>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</si>
  <si>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</si>
  <si>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</si>
  <si>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</si>
  <si>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</si>
  <si>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</si>
  <si>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</si>
  <si>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</si>
  <si>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</si>
  <si>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</si>
  <si>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</si>
  <si>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</si>
  <si>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</si>
  <si>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</si>
  <si>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</si>
  <si>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</si>
  <si>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</si>
  <si>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</si>
  <si>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</si>
  <si>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</si>
  <si>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</si>
  <si>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</si>
  <si>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</si>
  <si>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</si>
  <si>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</si>
  <si>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</si>
  <si>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</si>
  <si>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</si>
  <si>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</si>
  <si>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</si>
  <si>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</si>
  <si>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</si>
  <si>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</si>
  <si>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</si>
  <si>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</si>
  <si>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</si>
  <si>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</si>
  <si>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</si>
  <si>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</si>
  <si>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</si>
  <si>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</si>
  <si>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</si>
  <si>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</si>
  <si>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</si>
  <si>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</si>
  <si>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</si>
  <si>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</si>
  <si>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</si>
  <si>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</si>
  <si>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</si>
  <si>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</si>
  <si>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</si>
  <si>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</si>
  <si>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</si>
  <si>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</si>
  <si>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</si>
  <si>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</si>
  <si>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</si>
  <si>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</si>
  <si>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</si>
  <si>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</si>
  <si>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</si>
  <si>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</si>
  <si>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</si>
  <si>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</si>
  <si>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</si>
  <si>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</si>
  <si>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</si>
  <si>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</si>
  <si>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</si>
  <si>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</si>
  <si>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</si>
  <si>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</si>
  <si>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</si>
  <si>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</si>
  <si>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</si>
  <si>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</si>
  <si>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</si>
  <si>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</si>
  <si>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</si>
  <si>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</si>
  <si>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</si>
  <si>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</si>
  <si>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</si>
  <si>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</si>
  <si>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</si>
  <si>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</si>
  <si>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</si>
  <si>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</si>
  <si>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</si>
  <si>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</si>
  <si>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</si>
  <si>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</si>
  <si>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</si>
  <si>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</si>
  <si>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</si>
  <si>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</si>
  <si>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</si>
  <si>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</si>
  <si>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</si>
  <si>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</si>
  <si>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</si>
  <si>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</si>
  <si>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</si>
  <si>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</si>
  <si>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</si>
  <si>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</si>
  <si>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</si>
  <si>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</si>
  <si>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</si>
  <si>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</si>
  <si>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</si>
  <si>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</si>
  <si>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</si>
  <si>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</si>
  <si>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</si>
  <si>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</si>
  <si>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</si>
  <si>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</si>
  <si>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</si>
  <si>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</si>
  <si>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</si>
  <si>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</si>
  <si>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</si>
  <si>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</si>
  <si>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</si>
  <si>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</si>
  <si>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</si>
  <si>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</si>
  <si>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</si>
  <si>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</si>
  <si>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</si>
  <si>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</si>
  <si>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</si>
  <si>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</si>
  <si>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</si>
  <si>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</si>
  <si>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</si>
  <si>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</si>
  <si>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</si>
  <si>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</si>
  <si>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</si>
  <si>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</si>
  <si>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</si>
  <si>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</si>
  <si>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</si>
  <si>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</si>
  <si>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</si>
  <si>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</si>
  <si>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</si>
  <si>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</si>
  <si>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</si>
  <si>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</si>
  <si>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</si>
  <si>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</si>
  <si>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</si>
  <si>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</si>
  <si>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</si>
  <si>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</si>
  <si>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</si>
  <si>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</si>
  <si>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</si>
  <si>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</si>
  <si>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</si>
  <si>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</si>
  <si>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</si>
  <si>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</si>
  <si>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</si>
  <si>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</si>
  <si>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</si>
  <si>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</si>
  <si>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</si>
  <si>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</si>
  <si>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</si>
  <si>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</si>
  <si>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</si>
  <si>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</si>
  <si>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</si>
  <si>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</si>
  <si>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</si>
  <si>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</si>
  <si>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</si>
  <si>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</si>
  <si>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</si>
  <si>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</si>
  <si>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</si>
  <si>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</si>
  <si>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</si>
  <si>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</si>
  <si>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</si>
  <si>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</si>
  <si>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</si>
  <si>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</si>
  <si>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</si>
  <si>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</si>
  <si>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</si>
  <si>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</si>
  <si>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</si>
  <si>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</si>
  <si>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</si>
  <si>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</si>
  <si>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</si>
  <si>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</si>
  <si>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</si>
  <si>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</si>
  <si>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</si>
  <si>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</si>
  <si>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</si>
  <si>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</si>
  <si>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</si>
  <si>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</si>
  <si>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</si>
  <si>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</si>
  <si>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</si>
  <si>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</si>
  <si>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</si>
  <si>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</si>
  <si>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</si>
  <si>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</si>
  <si>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</si>
  <si>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</si>
  <si>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</si>
  <si>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</si>
  <si>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</si>
  <si>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</si>
  <si>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</si>
  <si>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</si>
  <si>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</si>
  <si>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</si>
  <si>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</si>
  <si>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</si>
  <si>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</si>
  <si>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</si>
  <si>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</si>
  <si>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</si>
  <si>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</si>
  <si>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</si>
  <si>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</si>
  <si>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</si>
  <si>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</si>
  <si>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</si>
  <si>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</si>
  <si>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</si>
  <si>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</si>
  <si>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</si>
  <si>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</si>
  <si>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</si>
  <si>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</si>
  <si>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</si>
  <si>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</si>
  <si>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</si>
  <si>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</si>
  <si>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</si>
  <si>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</si>
  <si>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</si>
  <si>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</si>
  <si>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</si>
  <si>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</si>
  <si>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</si>
  <si>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</si>
  <si>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</si>
  <si>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</si>
  <si>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</si>
  <si>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</si>
  <si>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</si>
  <si>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</si>
  <si>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</si>
  <si>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</si>
  <si>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</si>
  <si>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</si>
  <si>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</si>
  <si>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</si>
  <si>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</si>
  <si>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</si>
  <si>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</si>
  <si>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</si>
  <si>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</si>
  <si>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</si>
  <si>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</si>
  <si>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</si>
  <si>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</si>
  <si>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</si>
  <si>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</si>
  <si>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</si>
  <si>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</si>
  <si>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</si>
  <si>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</si>
  <si>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</si>
  <si>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</si>
  <si>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</si>
  <si>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</si>
  <si>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</si>
  <si>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</si>
  <si>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</si>
  <si>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</si>
  <si>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</si>
  <si>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</si>
  <si>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</si>
  <si>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</si>
  <si>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</si>
  <si>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</si>
  <si>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</si>
  <si>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</si>
  <si>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</si>
  <si>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</si>
  <si>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</si>
  <si>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</si>
  <si>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</si>
  <si>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</si>
  <si>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</si>
  <si>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</si>
  <si>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</si>
  <si>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</si>
  <si>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</si>
  <si>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</si>
  <si>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</si>
  <si>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</si>
  <si>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</si>
  <si>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</si>
  <si>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</si>
  <si>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</si>
  <si>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</si>
  <si>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</si>
  <si>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</si>
  <si>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</si>
  <si>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</si>
  <si>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</si>
  <si>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</si>
  <si>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</si>
  <si>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</si>
  <si>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</si>
  <si>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</si>
  <si>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</si>
  <si>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</si>
  <si>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</si>
  <si>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</si>
  <si>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</si>
  <si>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</si>
  <si>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</si>
  <si>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</si>
  <si>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</si>
  <si>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</si>
  <si>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</si>
  <si>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</si>
  <si>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</si>
  <si>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</si>
  <si>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</si>
  <si>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</si>
  <si>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</si>
  <si>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</si>
  <si>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</si>
  <si>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</si>
  <si>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</si>
  <si>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</si>
  <si>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</si>
  <si>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</si>
  <si>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</si>
  <si>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</si>
  <si>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</si>
  <si>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</si>
  <si>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</si>
  <si>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</si>
  <si>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</si>
  <si>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</si>
  <si>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</si>
  <si>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</si>
  <si>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</si>
  <si>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</si>
  <si>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</si>
  <si>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</si>
  <si>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</si>
  <si>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</si>
  <si>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</si>
  <si>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</si>
  <si>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</si>
  <si>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</si>
  <si>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</si>
  <si>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</si>
  <si>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charset val="134"/>
      </rPr>
      <t>在“申报”选项卡 D79 单元格中回答贵公司是否实施钴</t>
    </r>
    <r>
      <rPr>
        <sz val="11"/>
        <color rgb="FFFF0000"/>
        <rFont val="SimSun"/>
        <charset val="134"/>
      </rPr>
      <t>或天然云母</t>
    </r>
    <r>
      <rPr>
        <sz val="11"/>
        <color rgb="FF000000"/>
        <rFont val="SimSun"/>
        <charset val="134"/>
      </rPr>
      <t>供应链调查</t>
    </r>
  </si>
  <si>
    <r>
      <t>貴社がコバルト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</si>
  <si>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</si>
  <si>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</si>
  <si>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</si>
  <si>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</si>
  <si>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</si>
  <si>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</si>
  <si>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</si>
  <si>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</si>
  <si>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</si>
  <si>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</si>
  <si>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</si>
  <si>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</si>
  <si>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</si>
  <si>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</si>
  <si>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</si>
  <si>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</si>
  <si>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</si>
  <si>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</si>
  <si>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</si>
  <si>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</si>
  <si>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</si>
  <si>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</si>
  <si>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</si>
  <si>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</si>
  <si>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</si>
  <si>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</si>
  <si>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</si>
  <si>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</si>
  <si>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</si>
  <si>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</si>
  <si>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</si>
  <si>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</si>
  <si>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</si>
  <si>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</si>
  <si>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</si>
  <si>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</si>
  <si>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</si>
  <si>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</si>
  <si>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</si>
  <si>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</si>
  <si>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</si>
  <si>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</si>
  <si>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</si>
  <si>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</si>
  <si>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</si>
  <si>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</si>
  <si>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</si>
  <si>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</si>
  <si>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</si>
  <si>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</si>
  <si>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</si>
  <si>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</si>
  <si>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</si>
  <si>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</si>
  <si>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</si>
  <si>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</si>
  <si>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</si>
  <si>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</si>
  <si>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</si>
  <si>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</si>
  <si>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</si>
  <si>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</si>
  <si>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</si>
  <si>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</si>
  <si>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</si>
  <si>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</si>
  <si>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</si>
  <si>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</si>
  <si>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</si>
  <si>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</si>
  <si>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</si>
  <si>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</si>
  <si>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</si>
  <si>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</si>
  <si>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</si>
  <si>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</si>
  <si>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</si>
  <si>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</si>
  <si>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</si>
  <si>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</si>
  <si>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</si>
  <si>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</si>
  <si>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</si>
  <si>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</si>
  <si>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</si>
  <si>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</si>
  <si>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</si>
  <si>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</si>
  <si>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</si>
  <si>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</si>
  <si>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</si>
  <si>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</si>
  <si>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</si>
  <si>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</si>
  <si>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</si>
  <si>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</si>
  <si>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</si>
  <si>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</si>
  <si>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</si>
  <si>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</si>
  <si>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</si>
  <si>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</si>
  <si>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</si>
  <si>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</si>
  <si>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</si>
  <si>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</si>
  <si>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</si>
  <si>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</si>
  <si>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</si>
  <si>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</si>
  <si>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</si>
  <si>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</si>
  <si>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</si>
  <si>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</si>
  <si>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</si>
  <si>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</si>
  <si>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</si>
  <si>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</si>
  <si>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</si>
  <si>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</si>
  <si>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</si>
  <si>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</si>
  <si>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</si>
  <si>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</si>
  <si>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</si>
  <si>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</si>
  <si>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</si>
  <si>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</si>
  <si>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</si>
  <si>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</si>
  <si>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</si>
  <si>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</si>
  <si>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</si>
  <si>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</si>
  <si>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</si>
  <si>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</si>
  <si>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</si>
  <si>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</si>
  <si>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</si>
  <si>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</si>
  <si>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</si>
  <si>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</si>
  <si>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</si>
  <si>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</si>
  <si>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</si>
  <si>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</si>
  <si>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</si>
  <si>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</si>
  <si>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</si>
  <si>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</si>
  <si>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</si>
  <si>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</si>
  <si>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</si>
  <si>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</si>
  <si>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</si>
  <si>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</si>
  <si>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</si>
  <si>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</si>
  <si>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</si>
  <si>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</si>
  <si>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</si>
  <si>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</si>
  <si>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</si>
  <si>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</si>
  <si>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</si>
  <si>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</si>
  <si>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</si>
  <si>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</si>
  <si>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</si>
  <si>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</si>
  <si>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</si>
  <si>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</si>
  <si>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</si>
  <si>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</si>
  <si>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</si>
  <si>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</si>
  <si>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</si>
  <si>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</si>
  <si>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</si>
  <si>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</si>
  <si>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</si>
  <si>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</si>
  <si>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</si>
  <si>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</si>
  <si>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</si>
  <si>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</si>
  <si>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</si>
  <si>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</si>
  <si>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</si>
  <si>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</si>
  <si>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</si>
  <si>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</si>
  <si>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</si>
  <si>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</si>
  <si>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</si>
  <si>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</si>
  <si>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</si>
  <si>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</si>
  <si>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</si>
  <si>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</si>
  <si>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</si>
  <si>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</si>
  <si>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</si>
  <si>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</si>
  <si>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</si>
  <si>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</si>
  <si>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</si>
  <si>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</si>
  <si>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</si>
  <si>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</si>
  <si>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</si>
  <si>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</si>
  <si>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</si>
  <si>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</si>
  <si>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</si>
  <si>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</si>
  <si>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</si>
  <si>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</si>
  <si>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</si>
  <si>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</si>
  <si>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</si>
  <si>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</si>
  <si>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</si>
  <si>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</si>
  <si>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</si>
  <si>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</si>
  <si>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</si>
  <si>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</si>
  <si>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</si>
  <si>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</si>
  <si>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</si>
  <si>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</si>
  <si>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</si>
  <si>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</si>
  <si>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</si>
  <si>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</si>
  <si>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</si>
  <si>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</si>
  <si>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</si>
  <si>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</si>
  <si>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</si>
  <si>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</si>
  <si>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</si>
  <si>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</si>
  <si>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</si>
  <si>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</si>
  <si>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</si>
  <si>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</si>
  <si>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</si>
  <si>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</si>
  <si>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</si>
  <si>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</si>
  <si>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</si>
  <si>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</si>
  <si>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</si>
  <si>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</si>
  <si>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</si>
  <si>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</si>
  <si>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</si>
  <si>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</si>
  <si>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</si>
  <si>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</si>
  <si>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</si>
  <si>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</si>
  <si>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</si>
  <si>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</si>
  <si>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</si>
  <si>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</si>
  <si>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</si>
  <si>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</si>
  <si>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</si>
  <si>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</si>
  <si>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</si>
  <si>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</si>
  <si>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</si>
  <si>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</si>
  <si>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</si>
  <si>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</si>
  <si>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</si>
  <si>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</si>
  <si>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</si>
  <si>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</si>
  <si>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</si>
  <si>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</si>
  <si>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</si>
  <si>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</si>
  <si>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</si>
  <si>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</si>
  <si>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</si>
  <si>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</si>
  <si>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</si>
  <si>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</si>
  <si>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</si>
  <si>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</si>
  <si>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</si>
  <si>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</si>
  <si>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</si>
  <si>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</si>
  <si>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</si>
  <si>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</si>
  <si>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</si>
  <si>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</si>
  <si>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</si>
  <si>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</si>
  <si>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</si>
  <si>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</si>
  <si>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</si>
  <si>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</si>
  <si>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</si>
  <si>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</si>
  <si>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</si>
  <si>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</si>
  <si>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</si>
  <si>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</si>
  <si>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</si>
  <si>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</si>
  <si>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</si>
  <si>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</si>
  <si>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</si>
  <si>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</si>
  <si>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</si>
  <si>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</si>
  <si>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</si>
  <si>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</si>
  <si>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</si>
  <si>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</si>
  <si>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</si>
  <si>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</si>
  <si>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</si>
  <si>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</si>
  <si>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</si>
  <si>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</si>
  <si>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</si>
  <si>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</si>
  <si>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</si>
  <si>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</si>
  <si>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</si>
  <si>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</si>
  <si>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</si>
  <si>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</si>
  <si>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</si>
  <si>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</si>
  <si>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</si>
  <si>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</si>
  <si>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</si>
  <si>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</si>
  <si>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</si>
  <si>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</si>
  <si>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</si>
  <si>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</si>
  <si>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</si>
  <si>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</si>
  <si>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</si>
  <si>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</si>
  <si>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</si>
  <si>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</si>
  <si>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</si>
  <si>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</si>
  <si>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</si>
  <si>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</si>
  <si>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</si>
  <si>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</si>
  <si>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</si>
  <si>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</si>
  <si>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</si>
  <si>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</si>
  <si>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</si>
  <si>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</si>
  <si>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</si>
  <si>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</si>
  <si>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</si>
  <si>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</si>
  <si>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</si>
  <si>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</si>
  <si>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</si>
  <si>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</si>
  <si>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</si>
  <si>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</si>
  <si>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</si>
  <si>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</si>
  <si>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</si>
  <si>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</si>
  <si>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</si>
  <si>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</si>
  <si>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</si>
  <si>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</si>
  <si>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</si>
  <si>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</si>
  <si>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</si>
  <si>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</si>
  <si>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</si>
  <si>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</si>
  <si>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</si>
  <si>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</si>
  <si>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</si>
  <si>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</si>
  <si>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</si>
  <si>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</si>
  <si>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</si>
  <si>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</si>
  <si>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</si>
  <si>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</si>
  <si>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</si>
  <si>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</si>
  <si>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</si>
  <si>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</si>
  <si>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</si>
  <si>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</si>
  <si>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</si>
  <si>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</si>
  <si>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</si>
  <si>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</si>
  <si>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</si>
  <si>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</si>
  <si>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</si>
  <si>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</si>
  <si>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</si>
  <si>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</si>
  <si>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</si>
  <si>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</si>
  <si>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</si>
  <si>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</si>
  <si>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</si>
  <si>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</si>
  <si>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</si>
  <si>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</si>
  <si>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</si>
  <si>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</si>
  <si>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</si>
  <si>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</si>
  <si>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</si>
  <si>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</si>
  <si>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</si>
  <si>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</si>
  <si>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</si>
  <si>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</si>
  <si>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</si>
  <si>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</si>
  <si>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</si>
  <si>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</si>
  <si>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</si>
  <si>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</si>
  <si>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</si>
  <si>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</si>
  <si>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</si>
  <si>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</si>
  <si>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</si>
  <si>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</si>
  <si>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</si>
  <si>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</si>
  <si>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</si>
  <si>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</si>
  <si>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</si>
  <si>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</si>
  <si>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</si>
  <si>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</si>
  <si>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</si>
  <si>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</si>
  <si>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</si>
  <si>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</si>
  <si>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</si>
  <si>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</si>
  <si>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</si>
  <si>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</si>
  <si>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</si>
  <si>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</si>
  <si>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</si>
  <si>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</si>
  <si>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</si>
  <si>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</si>
  <si>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</si>
  <si>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</si>
  <si>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</si>
  <si>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</si>
  <si>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</si>
  <si>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</si>
  <si>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</si>
  <si>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</si>
  <si>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</si>
  <si>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</si>
  <si>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</si>
  <si>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</si>
  <si>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</si>
  <si>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</si>
  <si>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</si>
  <si>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</si>
  <si>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</si>
  <si>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</si>
  <si>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</si>
  <si>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</si>
  <si>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</si>
  <si>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</si>
  <si>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</si>
  <si>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</si>
  <si>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</si>
  <si>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</si>
  <si>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</si>
  <si>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</si>
  <si>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</si>
  <si>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</si>
  <si>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</si>
  <si>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</si>
  <si>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</si>
  <si>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</si>
  <si>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</si>
  <si>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</si>
  <si>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</si>
  <si>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</si>
  <si>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</si>
  <si>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</si>
  <si>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</si>
  <si>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</si>
  <si>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</si>
  <si>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</si>
  <si>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</si>
  <si>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</si>
  <si>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</si>
  <si>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</si>
  <si>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</si>
  <si>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</si>
  <si>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</si>
  <si>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</si>
  <si>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</si>
  <si>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</si>
  <si>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</si>
  <si>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</si>
  <si>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</si>
  <si>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</si>
  <si>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</si>
  <si>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</si>
  <si>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</si>
  <si>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</si>
  <si>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</si>
  <si>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</si>
  <si>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</si>
  <si>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</si>
  <si>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</si>
  <si>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</si>
  <si>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</si>
  <si>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</si>
  <si>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</si>
  <si>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</si>
  <si>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</si>
  <si>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</si>
  <si>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</si>
  <si>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</si>
  <si>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</si>
  <si>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</si>
  <si>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</si>
  <si>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</si>
  <si>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</si>
  <si>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</si>
  <si>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</si>
  <si>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</si>
  <si>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</si>
  <si>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</si>
  <si>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</si>
  <si>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</si>
  <si>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</si>
  <si>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</si>
  <si>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</si>
  <si>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</si>
  <si>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</si>
  <si>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</si>
  <si>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</si>
  <si>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</si>
  <si>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</si>
  <si>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</si>
  <si>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</si>
  <si>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</si>
  <si>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</si>
  <si>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</si>
  <si>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</si>
  <si>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</si>
  <si>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</si>
  <si>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</si>
  <si>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</si>
  <si>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</si>
  <si>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</si>
  <si>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</si>
  <si>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</si>
  <si>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</si>
  <si>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</si>
  <si>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</si>
  <si>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</si>
  <si>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</si>
  <si>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</si>
  <si>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</si>
  <si>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</si>
  <si>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</si>
  <si>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</si>
  <si>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</si>
  <si>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</si>
  <si>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</si>
  <si>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</si>
  <si>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</si>
  <si>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</si>
  <si>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</si>
  <si>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</si>
  <si>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</si>
  <si>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</si>
  <si>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</si>
  <si>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</si>
  <si>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</si>
  <si>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</si>
  <si>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</si>
  <si>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</si>
  <si>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</si>
  <si>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</si>
  <si>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</si>
  <si>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</si>
  <si>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</si>
  <si>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</si>
  <si>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</si>
  <si>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</si>
  <si>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</si>
  <si>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</si>
  <si>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</si>
  <si>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</si>
  <si>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</si>
  <si>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</si>
  <si>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</si>
  <si>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</si>
  <si>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</si>
  <si>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</si>
  <si>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</si>
  <si>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</si>
  <si>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</si>
  <si>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</si>
  <si>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</si>
  <si>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</si>
  <si>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</si>
  <si>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</si>
  <si>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</si>
  <si>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</si>
  <si>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</si>
  <si>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</si>
  <si>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</si>
  <si>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</si>
  <si>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</si>
  <si>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</si>
  <si>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</si>
  <si>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</si>
  <si>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</si>
  <si>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</si>
  <si>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</si>
  <si>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</si>
  <si>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</si>
  <si>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</si>
  <si>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</si>
  <si>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</si>
  <si>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</si>
  <si>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</si>
  <si>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</si>
  <si>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</si>
  <si>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</si>
  <si>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</si>
  <si>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</si>
  <si>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</si>
  <si>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</si>
  <si>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</si>
  <si>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</si>
  <si>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</si>
  <si>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</si>
  <si>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</si>
  <si>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</si>
  <si>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</si>
  <si>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</si>
  <si>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</si>
  <si>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</si>
  <si>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</si>
  <si>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</si>
  <si>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</si>
  <si>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</si>
  <si>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</si>
  <si>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</si>
  <si>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</si>
  <si>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</si>
  <si>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</si>
  <si>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</si>
  <si>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</si>
  <si>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</si>
  <si>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</si>
  <si>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</si>
  <si>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</si>
  <si>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</si>
  <si>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</si>
  <si>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</si>
  <si>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</si>
  <si>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</si>
  <si>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</si>
  <si>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</si>
  <si>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</si>
  <si>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</si>
  <si>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</si>
  <si>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</si>
  <si>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</si>
  <si>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</si>
  <si>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</si>
  <si>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</si>
  <si>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</si>
  <si>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</si>
  <si>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</si>
  <si>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</si>
  <si>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</si>
  <si>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</si>
  <si>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</si>
  <si>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</si>
  <si>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</si>
  <si>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</si>
  <si>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</si>
  <si>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</si>
  <si>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</si>
  <si>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</si>
  <si>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</si>
  <si>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</si>
  <si>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</si>
  <si>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</si>
  <si>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</si>
  <si>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</si>
  <si>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</si>
  <si>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</si>
  <si>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</si>
  <si>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</si>
  <si>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</si>
  <si>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</si>
  <si>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</si>
  <si>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</si>
  <si>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</si>
  <si>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</si>
  <si>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</si>
  <si>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</si>
  <si>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</si>
  <si>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</si>
  <si>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</si>
  <si>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</si>
  <si>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</si>
  <si>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</si>
  <si>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</si>
  <si>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</si>
  <si>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</si>
  <si>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</si>
  <si>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</si>
  <si>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</si>
  <si>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</si>
  <si>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</si>
  <si>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</si>
  <si>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</si>
  <si>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</si>
  <si>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</si>
  <si>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</si>
  <si>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</si>
  <si>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</si>
  <si>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</si>
  <si>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</si>
  <si>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</si>
  <si>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</si>
  <si>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</si>
  <si>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</si>
  <si>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</si>
  <si>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</si>
  <si>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</si>
  <si>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</si>
  <si>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</si>
  <si>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</si>
  <si>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</si>
  <si>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</si>
  <si>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</si>
  <si>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</si>
  <si>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</si>
  <si>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</si>
  <si>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</si>
  <si>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</si>
  <si>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</si>
  <si>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</si>
  <si>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</si>
  <si>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</si>
  <si>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</si>
  <si>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</si>
  <si>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</si>
  <si>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</si>
  <si>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</si>
  <si>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</si>
  <si>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</si>
  <si>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</si>
  <si>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</si>
  <si>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</si>
  <si>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</si>
  <si>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</si>
  <si>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</si>
  <si>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</si>
  <si>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</si>
  <si>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</si>
  <si>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</si>
  <si>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</si>
  <si>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</si>
  <si>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</si>
  <si>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</si>
  <si>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</si>
  <si>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</si>
  <si>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</si>
  <si>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</si>
  <si>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</si>
  <si>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</si>
  <si>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</si>
  <si>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</si>
  <si>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</si>
  <si>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</si>
  <si>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</si>
  <si>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</si>
  <si>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</si>
  <si>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</si>
  <si>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</si>
  <si>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</si>
  <si>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</si>
  <si>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</si>
  <si>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</si>
  <si>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</si>
  <si>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</si>
  <si>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</si>
  <si>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</si>
  <si>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</si>
  <si>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</si>
  <si>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</si>
  <si>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</si>
  <si>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</si>
  <si>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</si>
  <si>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</si>
  <si>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</si>
  <si>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</si>
  <si>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</si>
  <si>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</si>
  <si>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</si>
  <si>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</si>
  <si>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</si>
  <si>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</si>
  <si>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</si>
  <si>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</si>
  <si>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</si>
  <si>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</si>
  <si>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</si>
  <si>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</si>
  <si>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</si>
  <si>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</si>
  <si>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</si>
  <si>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</si>
  <si>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</si>
  <si>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</si>
  <si>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</si>
  <si>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</si>
  <si>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</si>
  <si>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</si>
  <si>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</si>
  <si>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</si>
  <si>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</si>
  <si>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</si>
  <si>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</si>
  <si>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</si>
  <si>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</si>
  <si>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</si>
  <si>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</si>
  <si>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</si>
  <si>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</si>
  <si>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</si>
  <si>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</si>
  <si>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</si>
  <si>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</si>
  <si>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</si>
  <si>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</si>
  <si>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</si>
  <si>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</si>
  <si>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</si>
  <si>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</si>
  <si>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</si>
  <si>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</si>
  <si>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</si>
  <si>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</si>
  <si>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</si>
  <si>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</si>
  <si>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</si>
  <si>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</si>
  <si>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</si>
  <si>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</si>
  <si>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</si>
  <si>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</si>
  <si>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</si>
  <si>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</si>
  <si>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</si>
  <si>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</si>
  <si>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</si>
  <si>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</si>
  <si>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</si>
  <si>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</si>
  <si>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</si>
  <si>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</si>
  <si>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</si>
  <si>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</si>
  <si>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</si>
  <si>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</si>
  <si>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</si>
  <si>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</si>
  <si>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</si>
  <si>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</si>
  <si>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</si>
  <si>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</si>
  <si>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</si>
  <si>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</si>
  <si>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</si>
  <si>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</si>
  <si>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</si>
  <si>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</si>
  <si>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</si>
  <si>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</si>
  <si>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</si>
  <si>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</si>
  <si>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</si>
  <si>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</si>
  <si>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</si>
  <si>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</si>
  <si>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</si>
  <si>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</si>
  <si>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</si>
  <si>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</si>
  <si>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</si>
  <si>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</si>
  <si>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</si>
  <si>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</si>
  <si>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</si>
  <si>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</si>
  <si>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</si>
  <si>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</si>
  <si>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</si>
  <si>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</si>
  <si>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</si>
  <si>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</si>
  <si>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</si>
  <si>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</si>
  <si>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</si>
  <si>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</si>
  <si>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</si>
  <si>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</si>
  <si>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</si>
  <si>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</si>
  <si>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</si>
  <si>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</si>
  <si>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</si>
  <si>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</si>
  <si>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</si>
  <si>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</si>
  <si>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</si>
  <si>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</si>
  <si>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</si>
  <si>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</si>
  <si>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</si>
  <si>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</si>
  <si>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</si>
  <si>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</si>
  <si>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</si>
  <si>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</si>
  <si>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</si>
  <si>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</si>
  <si>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</si>
  <si>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</si>
  <si>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</si>
  <si>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</si>
  <si>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</si>
  <si>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</si>
  <si>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</si>
  <si>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</si>
  <si>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</si>
  <si>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</si>
  <si>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</si>
  <si>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</si>
  <si>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</si>
  <si>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</si>
  <si>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</si>
  <si>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</si>
  <si>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</si>
  <si>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</si>
  <si>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</si>
  <si>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</si>
  <si>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</si>
  <si>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</si>
  <si>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</si>
  <si>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</si>
  <si>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</si>
  <si>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</si>
  <si>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</si>
  <si>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</si>
  <si>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</si>
  <si>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</si>
  <si>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</si>
  <si>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</si>
  <si>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</si>
  <si>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</si>
  <si>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</si>
  <si>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</si>
  <si>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</si>
  <si>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</si>
  <si>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</si>
  <si>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</si>
  <si>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</si>
  <si>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</si>
  <si>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</si>
  <si>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</si>
  <si>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</si>
  <si>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</si>
  <si>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</si>
  <si>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</si>
  <si>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</si>
  <si>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</si>
  <si>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</si>
  <si>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</si>
  <si>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</si>
  <si>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</si>
  <si>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</si>
  <si>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</si>
  <si>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</si>
  <si>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</si>
  <si>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</si>
  <si>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</si>
  <si>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</si>
  <si>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</si>
  <si>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</si>
  <si>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</si>
  <si>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</si>
  <si>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</si>
  <si>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</si>
  <si>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</si>
  <si>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</si>
  <si>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</si>
  <si>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</si>
  <si>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</si>
  <si>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</si>
  <si>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</si>
  <si>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</si>
  <si>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</si>
  <si>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</si>
  <si>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</si>
  <si>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</si>
  <si>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</si>
  <si>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</si>
  <si>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</si>
  <si>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</si>
  <si>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</si>
  <si>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</si>
  <si>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</si>
  <si>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</si>
  <si>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</si>
  <si>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</si>
  <si>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</si>
  <si>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</si>
  <si>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</si>
  <si>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</si>
  <si>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</si>
  <si>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</si>
  <si>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</si>
  <si>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</si>
  <si>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</si>
  <si>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</si>
  <si>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</si>
  <si>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</si>
  <si>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</si>
  <si>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</si>
  <si>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</si>
  <si>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</si>
  <si>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</si>
  <si>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</si>
  <si>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</si>
  <si>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</si>
  <si>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</si>
  <si>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</si>
  <si>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</si>
  <si>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</si>
  <si>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</si>
  <si>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</si>
  <si>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</si>
  <si>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</si>
  <si>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</si>
  <si>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</si>
  <si>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</si>
  <si>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</si>
  <si>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</si>
  <si>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</si>
  <si>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</si>
  <si>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</si>
  <si>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</si>
  <si>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</si>
  <si>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</si>
  <si>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</si>
  <si>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</si>
  <si>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</si>
  <si>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</si>
  <si>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</si>
  <si>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</si>
  <si>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</si>
  <si>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</si>
  <si>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</si>
  <si>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</si>
  <si>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</si>
  <si>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</si>
  <si>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</si>
  <si>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</si>
  <si>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</si>
  <si>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</si>
  <si>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</si>
  <si>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</si>
  <si>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</si>
  <si>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</si>
  <si>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</si>
  <si>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</si>
  <si>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</si>
  <si>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</si>
  <si>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</si>
  <si>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</si>
  <si>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</si>
  <si>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</si>
  <si>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</si>
  <si>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</si>
  <si>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</si>
  <si>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</si>
  <si>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</si>
  <si>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</si>
  <si>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</si>
  <si>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</si>
  <si>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</si>
  <si>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</si>
  <si>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</si>
  <si>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</si>
  <si>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</si>
  <si>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</si>
  <si>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</si>
  <si>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</si>
  <si>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</si>
  <si>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</si>
  <si>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</si>
  <si>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</si>
  <si>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</si>
  <si>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</si>
  <si>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</si>
  <si>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</si>
  <si>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</si>
  <si>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</si>
  <si>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</si>
  <si>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</si>
  <si>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</si>
  <si>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</si>
  <si>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</si>
  <si>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</si>
  <si>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</si>
  <si>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</si>
  <si>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</si>
  <si>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</si>
  <si>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</si>
  <si>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</si>
  <si>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</si>
  <si>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</si>
  <si>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</si>
  <si>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</si>
  <si>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</si>
  <si>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</si>
  <si>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</si>
  <si>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</si>
  <si>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</si>
  <si>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</si>
  <si>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</si>
  <si>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</si>
  <si>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</si>
  <si>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</si>
  <si>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</si>
  <si>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</si>
  <si>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</si>
  <si>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</si>
  <si>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</si>
  <si>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</si>
  <si>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</si>
  <si>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</si>
  <si>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</si>
  <si>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</si>
  <si>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</si>
  <si>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</si>
  <si>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</si>
  <si>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</si>
  <si>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</si>
  <si>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</si>
  <si>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</si>
  <si>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</si>
  <si>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</si>
  <si>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</si>
  <si>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</si>
  <si>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</si>
  <si>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</si>
  <si>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</si>
  <si>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</si>
  <si>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</si>
  <si>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</si>
  <si>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</si>
  <si>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</si>
  <si>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</si>
  <si>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</si>
  <si>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</si>
  <si>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</si>
  <si>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</si>
  <si>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</si>
  <si>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</si>
  <si>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</si>
  <si>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</si>
  <si>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</si>
  <si>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</si>
  <si>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</si>
  <si>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</si>
  <si>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</si>
  <si>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</si>
  <si>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</si>
  <si>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</si>
  <si>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</si>
  <si>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</si>
  <si>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</si>
  <si>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</si>
  <si>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</si>
  <si>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</si>
  <si>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</si>
  <si>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</si>
  <si>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</si>
  <si>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</si>
  <si>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</si>
  <si>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</si>
  <si>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</si>
  <si>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</si>
  <si>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</si>
  <si>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</si>
  <si>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</si>
  <si>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</si>
  <si>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</si>
  <si>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</si>
  <si>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</si>
  <si>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</si>
  <si>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</si>
  <si>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</si>
  <si>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</si>
  <si>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</si>
  <si>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</si>
  <si>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</si>
  <si>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</si>
  <si>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</si>
  <si>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</si>
  <si>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</si>
  <si>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</si>
  <si>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</si>
  <si>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</si>
  <si>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</si>
  <si>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</si>
  <si>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</si>
  <si>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</si>
  <si>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</si>
  <si>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</si>
  <si>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</si>
  <si>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</si>
  <si>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</si>
  <si>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</si>
  <si>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</si>
  <si>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</si>
  <si>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</si>
  <si>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</si>
  <si>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</si>
  <si>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</si>
  <si>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</si>
  <si>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</si>
  <si>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</si>
  <si>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</si>
  <si>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</si>
  <si>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</si>
  <si>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</si>
  <si>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</si>
  <si>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</si>
  <si>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</si>
  <si>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</si>
  <si>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</si>
  <si>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</si>
  <si>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</si>
  <si>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</si>
  <si>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</si>
  <si>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</si>
  <si>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</si>
  <si>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</si>
  <si>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</si>
  <si>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</si>
  <si>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</si>
  <si>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</si>
  <si>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</si>
  <si>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</si>
  <si>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</si>
  <si>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</si>
  <si>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</si>
  <si>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</si>
  <si>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</si>
  <si>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</si>
  <si>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</si>
  <si>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</si>
  <si>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</si>
  <si>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</si>
  <si>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</si>
  <si>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</si>
  <si>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</si>
  <si>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</si>
  <si>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</si>
  <si>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</si>
  <si>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</si>
  <si>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</si>
  <si>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</si>
  <si>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</si>
  <si>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</si>
  <si>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</si>
  <si>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</si>
  <si>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</si>
  <si>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</si>
  <si>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</si>
  <si>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</si>
  <si>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</si>
  <si>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</si>
  <si>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</si>
  <si>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</si>
  <si>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</si>
  <si>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</si>
  <si>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</si>
  <si>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</si>
  <si>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</si>
  <si>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</si>
  <si>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</si>
  <si>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</si>
  <si>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</si>
  <si>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</si>
  <si>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</si>
  <si>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</si>
  <si>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</si>
  <si>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</si>
  <si>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</si>
  <si>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</si>
  <si>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</si>
  <si>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</si>
  <si>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</si>
  <si>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</si>
  <si>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</si>
  <si>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</si>
  <si>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</si>
  <si>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</si>
  <si>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</si>
  <si>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</si>
  <si>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</si>
  <si>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</si>
  <si>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</si>
  <si>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</si>
  <si>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</si>
  <si>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</si>
  <si>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</si>
  <si>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</si>
  <si>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</si>
  <si>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</si>
  <si>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</si>
  <si>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</si>
  <si>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</si>
  <si>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</si>
  <si>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</si>
  <si>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</si>
  <si>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</si>
  <si>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</si>
  <si>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</si>
  <si>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</si>
  <si>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</si>
  <si>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</si>
  <si>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</si>
  <si>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</si>
  <si>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</si>
  <si>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</si>
  <si>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</si>
  <si>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</si>
  <si>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</si>
  <si>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</si>
  <si>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</si>
  <si>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</si>
  <si>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</si>
  <si>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</si>
  <si>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</si>
  <si>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</si>
  <si>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</si>
  <si>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</si>
  <si>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</si>
  <si>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</si>
  <si>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</si>
  <si>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</si>
  <si>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</si>
  <si>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</si>
  <si>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</si>
  <si>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</si>
  <si>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</si>
  <si>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</si>
  <si>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</si>
  <si>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</si>
  <si>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</si>
  <si>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</si>
  <si>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</si>
  <si>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</si>
  <si>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</si>
  <si>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</si>
  <si>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</si>
  <si>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</si>
  <si>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</si>
  <si>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</si>
  <si>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</si>
  <si>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</si>
  <si>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</si>
  <si>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</si>
  <si>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</si>
  <si>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</si>
  <si>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</si>
  <si>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</si>
  <si>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</si>
  <si>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</si>
  <si>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</si>
  <si>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</si>
  <si>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</si>
  <si>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</si>
  <si>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</si>
  <si>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</si>
  <si>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</si>
  <si>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</si>
  <si>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</si>
  <si>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</si>
  <si>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</si>
  <si>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</si>
  <si>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</si>
  <si>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</si>
  <si>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</si>
  <si>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</si>
  <si>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</si>
  <si>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</si>
  <si>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</si>
  <si>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</si>
  <si>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</si>
  <si>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</si>
  <si>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</si>
  <si>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</si>
  <si>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</si>
  <si>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</si>
  <si>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</si>
  <si>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</si>
  <si>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</si>
  <si>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</si>
  <si>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</si>
  <si>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</si>
  <si>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</si>
  <si>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</si>
  <si>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</si>
  <si>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</si>
  <si>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</si>
  <si>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</si>
  <si>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</si>
  <si>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</si>
  <si>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</si>
  <si>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</si>
  <si>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</si>
  <si>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</si>
  <si>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</si>
  <si>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</si>
  <si>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</si>
  <si>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</si>
  <si>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</si>
  <si>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</si>
  <si>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</si>
  <si>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</si>
  <si>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</si>
  <si>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</si>
  <si>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</si>
  <si>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</si>
  <si>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</si>
  <si>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</si>
  <si>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</si>
  <si>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</si>
  <si>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</si>
  <si>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</si>
  <si>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</si>
  <si>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</si>
  <si>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</si>
  <si>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</si>
  <si>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</si>
  <si>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</si>
  <si>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</si>
  <si>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</si>
  <si>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</si>
  <si>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</si>
  <si>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</si>
  <si>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</si>
  <si>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</si>
  <si>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</si>
  <si>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</si>
  <si>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</si>
  <si>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</si>
  <si>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</si>
  <si>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</si>
  <si>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</si>
  <si>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</si>
  <si>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</si>
  <si>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</si>
  <si>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</si>
  <si>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</si>
  <si>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</si>
  <si>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</si>
  <si>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</si>
  <si>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</si>
  <si>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</si>
  <si>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</si>
  <si>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</si>
  <si>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</si>
  <si>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</si>
  <si>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</si>
  <si>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</si>
  <si>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</si>
  <si>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</si>
  <si>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</si>
  <si>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</si>
  <si>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</si>
  <si>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</si>
  <si>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</si>
  <si>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</si>
  <si>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</si>
  <si>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</si>
  <si>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</si>
  <si>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</si>
  <si>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</si>
  <si>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</si>
  <si>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</si>
  <si>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</si>
  <si>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</si>
  <si>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</si>
  <si>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</si>
  <si>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</si>
  <si>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</si>
  <si>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</si>
  <si>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</si>
  <si>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</si>
  <si>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</si>
  <si>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</si>
  <si>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</si>
  <si>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</si>
  <si>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</si>
  <si>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</si>
  <si>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</si>
  <si>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</si>
  <si>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</si>
  <si>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</si>
  <si>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</si>
  <si>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</si>
  <si>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</si>
  <si>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</si>
  <si>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</si>
  <si>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</si>
  <si>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</si>
  <si>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</si>
  <si>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</si>
  <si>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</si>
  <si>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</si>
  <si>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</si>
  <si>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</si>
  <si>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</si>
  <si>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</si>
  <si>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</si>
  <si>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</si>
  <si>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</si>
  <si>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</si>
  <si>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</si>
  <si>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</si>
  <si>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</si>
  <si>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</si>
  <si>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</si>
  <si>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</si>
  <si>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</si>
  <si>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</si>
  <si>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</si>
  <si>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</si>
  <si>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</si>
  <si>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</si>
  <si>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</si>
  <si>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</si>
  <si>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</si>
  <si>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</si>
  <si>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</si>
  <si>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</si>
  <si>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</si>
  <si>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</si>
  <si>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</si>
  <si>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</si>
  <si>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</si>
  <si>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</si>
  <si>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</si>
  <si>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</si>
  <si>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</si>
  <si>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</si>
  <si>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</si>
  <si>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</si>
  <si>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</si>
  <si>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</si>
  <si>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</si>
  <si>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</si>
  <si>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</si>
  <si>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</si>
  <si>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</si>
  <si>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</si>
  <si>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</si>
  <si>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</si>
  <si>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</si>
  <si>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</si>
  <si>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</si>
  <si>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</si>
  <si>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</si>
  <si>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</si>
  <si>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</si>
  <si>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</si>
  <si>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</si>
  <si>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</si>
  <si>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</si>
  <si>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</si>
  <si>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</si>
  <si>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</si>
  <si>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</si>
  <si>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</si>
  <si>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</si>
  <si>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</si>
  <si>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</si>
  <si>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</si>
  <si>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</si>
  <si>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</si>
  <si>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</si>
  <si>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</si>
  <si>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</si>
  <si>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</si>
  <si>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</si>
  <si>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</si>
  <si>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</si>
  <si>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</si>
  <si>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</si>
  <si>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</si>
  <si>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</si>
  <si>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</si>
  <si>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</si>
  <si>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</si>
  <si>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</si>
  <si>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</si>
  <si>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</si>
  <si>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</si>
  <si>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</si>
  <si>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</si>
  <si>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</si>
  <si>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</si>
  <si>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</si>
  <si>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</si>
  <si>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</si>
  <si>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</si>
  <si>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</si>
  <si>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</si>
  <si>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</si>
  <si>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</si>
  <si>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</si>
  <si>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</si>
  <si>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</si>
  <si>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</si>
  <si>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</si>
  <si>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</si>
  <si>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</si>
  <si>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</si>
  <si>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</si>
  <si>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</si>
  <si>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</si>
  <si>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</si>
  <si>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</si>
  <si>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</si>
  <si>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</si>
  <si>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</si>
  <si>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</si>
  <si>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</si>
  <si>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</si>
  <si>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</si>
  <si>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</si>
  <si>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</si>
  <si>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</si>
  <si>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</si>
  <si>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</si>
  <si>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</si>
  <si>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</si>
  <si>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</si>
  <si>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</si>
  <si>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</si>
  <si>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</si>
  <si>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</si>
  <si>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</si>
  <si>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</si>
  <si>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</si>
  <si>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</si>
  <si>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</si>
  <si>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</si>
  <si>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</si>
  <si>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</si>
  <si>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</si>
  <si>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</si>
  <si>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</si>
  <si>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</si>
  <si>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</si>
  <si>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</si>
  <si>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</si>
  <si>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</si>
  <si>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</si>
  <si>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</si>
  <si>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</si>
  <si>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</si>
  <si>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</si>
  <si>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</si>
  <si>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</si>
  <si>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</si>
  <si>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</si>
  <si>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</si>
  <si>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</si>
  <si>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</si>
  <si>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</si>
  <si>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</si>
  <si>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</si>
  <si>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</si>
  <si>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</si>
  <si>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</si>
  <si>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</si>
  <si>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</si>
  <si>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</si>
  <si>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</si>
  <si>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</si>
  <si>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</si>
  <si>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</si>
  <si>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</si>
  <si>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</si>
  <si>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</si>
  <si>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</si>
  <si>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</si>
  <si>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</si>
  <si>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</si>
  <si>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</si>
  <si>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</si>
  <si>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</si>
  <si>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</si>
  <si>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</si>
  <si>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</si>
  <si>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</si>
  <si>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</si>
  <si>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</si>
  <si>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</si>
  <si>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</si>
  <si>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</si>
  <si>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</si>
  <si>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</si>
  <si>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</si>
  <si>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</si>
  <si>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</si>
  <si>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</si>
  <si>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</si>
  <si>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</si>
  <si>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</si>
  <si>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</si>
  <si>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</si>
  <si>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</si>
  <si>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</si>
  <si>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</si>
  <si>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</si>
  <si>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</si>
  <si>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</si>
  <si>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</si>
  <si>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</si>
  <si>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</si>
  <si>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</si>
  <si>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</si>
  <si>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</si>
  <si>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</si>
  <si>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</si>
  <si>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</si>
  <si>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</si>
  <si>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</si>
  <si>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</si>
  <si>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</si>
  <si>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</si>
  <si>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</si>
  <si>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</si>
  <si>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</si>
  <si>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</si>
  <si>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</si>
  <si>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</si>
  <si>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</si>
  <si>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</si>
  <si>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</si>
  <si>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</si>
  <si>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</si>
  <si>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</si>
  <si>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</si>
  <si>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</si>
  <si>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</si>
  <si>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</si>
  <si>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</si>
  <si>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</si>
  <si>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</si>
  <si>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</si>
  <si>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</si>
  <si>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</si>
  <si>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</si>
  <si>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</si>
  <si>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</si>
  <si>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</si>
  <si>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</si>
  <si>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</si>
  <si>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</si>
  <si>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</si>
  <si>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</si>
  <si>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</si>
  <si>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</si>
  <si>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</si>
  <si>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</si>
  <si>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</si>
  <si>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</si>
  <si>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</si>
  <si>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</si>
  <si>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</si>
  <si>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</si>
  <si>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</si>
  <si>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</si>
  <si>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</si>
  <si>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</si>
  <si>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</si>
  <si>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</si>
  <si>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</si>
  <si>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</si>
  <si>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</si>
  <si>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</si>
  <si>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</si>
  <si>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</si>
  <si>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</si>
  <si>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</si>
  <si>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</si>
  <si>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</si>
  <si>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</si>
  <si>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</si>
  <si>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</si>
  <si>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</si>
  <si>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</si>
  <si>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</si>
  <si>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</si>
  <si>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</si>
  <si>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</si>
  <si>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</si>
  <si>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</si>
  <si>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</si>
  <si>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</si>
  <si>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</si>
  <si>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</si>
  <si>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</si>
  <si>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</si>
  <si>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</si>
  <si>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</si>
  <si>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</si>
  <si>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</si>
  <si>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</si>
  <si>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</si>
  <si>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</si>
  <si>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</si>
  <si>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</si>
  <si>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</si>
  <si>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</si>
  <si>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</si>
  <si>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</si>
  <si>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</si>
  <si>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</si>
  <si>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</si>
  <si>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</si>
  <si>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</si>
  <si>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</si>
  <si>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</si>
  <si>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</si>
  <si>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</si>
  <si>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</si>
  <si>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</si>
  <si>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</si>
  <si>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</si>
  <si>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</si>
  <si>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</si>
  <si>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</si>
  <si>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</si>
  <si>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</si>
  <si>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</si>
  <si>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</si>
  <si>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</si>
  <si>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</si>
  <si>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</si>
  <si>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</si>
  <si>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</si>
  <si>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</si>
  <si>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</si>
  <si>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</si>
  <si>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</si>
  <si>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</si>
  <si>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</si>
  <si>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</si>
  <si>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</si>
  <si>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</si>
  <si>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</si>
  <si>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</si>
  <si>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</si>
  <si>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</si>
  <si>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</si>
  <si>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</si>
  <si>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</si>
  <si>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</si>
  <si>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</si>
  <si>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</si>
  <si>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</si>
  <si>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</si>
  <si>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</si>
  <si>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</si>
  <si>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</si>
  <si>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</si>
  <si>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</si>
  <si>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</si>
  <si>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</si>
  <si>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</si>
  <si>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</si>
  <si>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</si>
  <si>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</si>
  <si>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</si>
  <si>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</si>
  <si>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</si>
  <si>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</si>
  <si>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</si>
  <si>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</si>
  <si>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</si>
  <si>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</si>
  <si>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</si>
  <si>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</si>
  <si>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</si>
  <si>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</si>
  <si>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</si>
  <si>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</si>
  <si>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</si>
  <si>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</si>
  <si>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</si>
  <si>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</si>
  <si>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</si>
  <si>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</si>
  <si>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</si>
  <si>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</si>
  <si>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</si>
  <si>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</si>
  <si>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</si>
  <si>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</si>
  <si>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</si>
  <si>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</si>
  <si>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</si>
  <si>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</si>
  <si>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</si>
  <si>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</si>
  <si>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</si>
  <si>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</si>
  <si>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</si>
  <si>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</si>
  <si>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</si>
  <si>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</si>
  <si>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</si>
  <si>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</si>
  <si>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</si>
  <si>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</si>
  <si>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</si>
  <si>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</si>
  <si>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</si>
  <si>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</si>
  <si>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</si>
  <si>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</si>
  <si>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</si>
  <si>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</si>
  <si>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</si>
  <si>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</si>
  <si>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</si>
  <si>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</si>
  <si>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</si>
  <si>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</si>
  <si>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</si>
  <si>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</si>
  <si>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</si>
  <si>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</si>
  <si>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</si>
  <si>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</si>
  <si>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</si>
  <si>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</si>
  <si>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</si>
  <si>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</si>
  <si>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</si>
  <si>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</si>
  <si>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</si>
  <si>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</si>
  <si>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</si>
  <si>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</si>
  <si>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</si>
  <si>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</si>
  <si>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</si>
  <si>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</si>
  <si>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</si>
  <si>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</si>
  <si>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</si>
  <si>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</si>
  <si>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</si>
  <si>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</si>
  <si>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</si>
  <si>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</si>
  <si>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</si>
  <si>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</si>
  <si>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</si>
  <si>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</si>
  <si>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</si>
  <si>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</si>
  <si>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</si>
  <si>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</si>
  <si>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</si>
  <si>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</si>
  <si>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</si>
  <si>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</si>
  <si>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</si>
  <si>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</si>
  <si>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</si>
  <si>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</si>
  <si>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</si>
  <si>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</si>
  <si>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</si>
  <si>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</si>
  <si>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</si>
  <si>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</si>
  <si>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</si>
  <si>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</si>
  <si>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</si>
  <si>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</si>
  <si>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</si>
  <si>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</si>
  <si>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</si>
  <si>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</si>
  <si>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</si>
  <si>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</si>
  <si>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</si>
  <si>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</si>
  <si>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</si>
  <si>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</si>
  <si>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</si>
  <si>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</si>
  <si>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</si>
  <si>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</si>
  <si>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</si>
  <si>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</si>
  <si>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</si>
  <si>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</si>
  <si>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</si>
  <si>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</si>
  <si>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</si>
  <si>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</si>
  <si>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</si>
  <si>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</si>
  <si>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</si>
  <si>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</si>
  <si>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</si>
  <si>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</si>
  <si>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</si>
  <si>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</si>
  <si>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</si>
  <si>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</si>
  <si>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</si>
  <si>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</si>
  <si>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</si>
  <si>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</si>
  <si>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</si>
  <si>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</si>
  <si>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</si>
  <si>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</si>
  <si>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</si>
  <si>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</si>
  <si>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</si>
  <si>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</si>
  <si>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</si>
  <si>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</si>
  <si>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</si>
  <si>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</si>
  <si>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</si>
  <si>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</si>
  <si>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</si>
  <si>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</si>
  <si>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</si>
  <si>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</si>
  <si>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</si>
  <si>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</si>
  <si>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</si>
  <si>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</si>
  <si>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</si>
  <si>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</si>
  <si>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</si>
  <si>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</si>
  <si>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</si>
  <si>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</si>
  <si>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</si>
  <si>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</si>
  <si>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</si>
  <si>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</si>
  <si>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</si>
  <si>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</si>
  <si>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</si>
  <si>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</si>
  <si>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</si>
  <si>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</si>
  <si>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</si>
  <si>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</si>
  <si>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</si>
  <si>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</si>
  <si>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</si>
  <si>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</si>
  <si>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</si>
  <si>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</si>
  <si>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</si>
  <si>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</si>
  <si>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</si>
  <si>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</si>
  <si>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</si>
  <si>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</si>
  <si>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</si>
  <si>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</si>
  <si>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</si>
  <si>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</si>
  <si>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</si>
  <si>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</si>
  <si>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</si>
  <si>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</si>
  <si>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</si>
  <si>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</si>
  <si>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</si>
  <si>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</si>
  <si>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</si>
  <si>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</si>
  <si>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</si>
  <si>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</si>
  <si>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</si>
  <si>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</si>
  <si>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</si>
  <si>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</si>
  <si>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</si>
  <si>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</si>
  <si>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</si>
  <si>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</si>
  <si>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</si>
  <si>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</si>
  <si>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</si>
  <si>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</si>
  <si>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</si>
  <si>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</si>
  <si>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</si>
  <si>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</si>
  <si>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</si>
  <si>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</si>
  <si>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</si>
  <si>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</si>
  <si>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</si>
  <si>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</si>
  <si>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</si>
  <si>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</si>
  <si>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</si>
  <si>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</si>
  <si>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</si>
  <si>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</si>
  <si>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</si>
  <si>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</si>
  <si>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</si>
  <si>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</si>
  <si>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</si>
  <si>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</si>
  <si>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</si>
  <si>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</si>
  <si>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</si>
  <si>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</si>
  <si>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</si>
  <si>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</si>
  <si>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</si>
  <si>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</si>
  <si>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</si>
  <si>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</si>
  <si>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</si>
  <si>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</si>
  <si>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</si>
  <si>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</si>
  <si>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</si>
  <si>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</si>
  <si>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</si>
  <si>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</si>
  <si>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</si>
  <si>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</si>
  <si>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</si>
  <si>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</si>
  <si>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</si>
  <si>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</si>
  <si>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</si>
  <si>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</si>
  <si>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</si>
  <si>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</si>
  <si>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</si>
  <si>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</si>
  <si>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</si>
  <si>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</si>
  <si>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</si>
  <si>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</si>
  <si>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</si>
  <si>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</si>
  <si>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</si>
  <si>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</si>
  <si>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</si>
  <si>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</si>
  <si>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</si>
  <si>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</si>
  <si>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</si>
  <si>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</si>
  <si>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</si>
  <si>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</si>
  <si>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</si>
  <si>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</si>
  <si>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</si>
  <si>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</si>
  <si>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</si>
  <si>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</si>
  <si>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</si>
  <si>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</si>
  <si>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</si>
  <si>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</si>
  <si>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</si>
  <si>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</si>
  <si>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</si>
  <si>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</si>
  <si>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</si>
  <si>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</si>
  <si>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</si>
  <si>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</si>
  <si>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</si>
  <si>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</si>
  <si>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</si>
  <si>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</si>
  <si>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</si>
  <si>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</si>
  <si>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</si>
  <si>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</si>
  <si>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</si>
  <si>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</si>
  <si>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</si>
  <si>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</si>
  <si>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</si>
  <si>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</si>
  <si>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</si>
  <si>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</si>
  <si>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</si>
  <si>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</si>
  <si>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</si>
  <si>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</si>
  <si>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</si>
  <si>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</si>
  <si>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</si>
  <si>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</si>
  <si>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</si>
  <si>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</si>
  <si>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</si>
  <si>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</si>
  <si>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</si>
  <si>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</si>
  <si>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</si>
  <si>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</si>
  <si>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</si>
  <si>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</si>
  <si>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</si>
  <si>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</si>
  <si>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</si>
  <si>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</si>
  <si>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</si>
  <si>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</si>
  <si>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</si>
  <si>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</si>
  <si>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</si>
  <si>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</si>
  <si>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</si>
  <si>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</si>
  <si>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</si>
  <si>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</si>
  <si>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</si>
  <si>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</si>
  <si>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</si>
  <si>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</si>
  <si>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</si>
  <si>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</si>
  <si>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</si>
  <si>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</si>
  <si>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</si>
  <si>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</si>
  <si>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</si>
  <si>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</si>
  <si>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</si>
  <si>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</si>
  <si>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</si>
  <si>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</si>
  <si>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</si>
  <si>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</si>
  <si>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</si>
  <si>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</si>
  <si>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</si>
  <si>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</si>
  <si>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</si>
  <si>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</si>
  <si>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</si>
  <si>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</si>
  <si>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</si>
  <si>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</si>
  <si>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</si>
  <si>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</si>
  <si>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</si>
  <si>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</si>
  <si>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</si>
  <si>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</si>
  <si>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</si>
  <si>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</si>
  <si>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</si>
  <si>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</si>
  <si>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</si>
  <si>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</si>
  <si>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</si>
  <si>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</si>
  <si>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</si>
  <si>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</si>
  <si>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</si>
  <si>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</si>
  <si>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</si>
  <si>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</si>
  <si>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</si>
  <si>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</si>
  <si>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</si>
  <si>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</si>
  <si>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</si>
  <si>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</si>
  <si>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</si>
  <si>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</si>
  <si>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</si>
  <si>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</si>
  <si>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</si>
  <si>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</si>
  <si>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</si>
  <si>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</si>
  <si>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</si>
  <si>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</si>
  <si>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</si>
  <si>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</si>
  <si>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</si>
  <si>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</si>
  <si>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</si>
  <si>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</si>
  <si>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</si>
  <si>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</si>
  <si>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</si>
  <si>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</si>
  <si>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</si>
  <si>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</si>
  <si>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</si>
  <si>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</si>
  <si>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</si>
  <si>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</si>
  <si>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</si>
  <si>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</si>
  <si>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</si>
  <si>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</si>
  <si>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</si>
  <si>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</si>
  <si>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</si>
  <si>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</si>
  <si>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</si>
  <si>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</si>
  <si>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</si>
  <si>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</si>
  <si>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</si>
  <si>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</si>
  <si>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</si>
  <si>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</si>
  <si>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</si>
  <si>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</si>
  <si>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</si>
  <si>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</si>
  <si>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</si>
  <si>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</si>
  <si>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</si>
  <si>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</si>
  <si>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</si>
  <si>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</si>
  <si>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</si>
  <si>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</si>
  <si>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</si>
  <si>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</si>
  <si>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</si>
  <si>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</si>
  <si>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</si>
  <si>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</si>
  <si>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</si>
  <si>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</si>
  <si>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</si>
  <si>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</si>
  <si>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</si>
  <si>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</si>
  <si>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</si>
  <si>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</si>
  <si>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</si>
  <si>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</si>
  <si>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</si>
  <si>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</si>
  <si>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</si>
  <si>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</si>
  <si>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</si>
  <si>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</si>
  <si>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</si>
  <si>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</si>
  <si>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</si>
  <si>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</si>
  <si>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</si>
  <si>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</si>
  <si>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</si>
  <si>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</si>
  <si>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</si>
  <si>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</si>
  <si>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</si>
  <si>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</si>
  <si>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</si>
  <si>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</si>
  <si>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</si>
  <si>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</si>
  <si>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</si>
  <si>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</si>
  <si>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</si>
  <si>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</si>
  <si>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</si>
  <si>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</si>
  <si>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</si>
  <si>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</si>
  <si>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</si>
  <si>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</si>
  <si>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</si>
  <si>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</si>
  <si>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</si>
  <si>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</si>
  <si>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</si>
  <si>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</si>
  <si>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</si>
  <si>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</si>
  <si>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</si>
  <si>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</si>
  <si>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</si>
  <si>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</si>
  <si>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</si>
  <si>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</si>
  <si>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</si>
  <si>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</si>
  <si>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</si>
  <si>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</si>
  <si>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</si>
  <si>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</si>
  <si>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</si>
  <si>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</si>
  <si>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</si>
  <si>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</si>
  <si>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</si>
  <si>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</si>
  <si>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</si>
  <si>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</si>
  <si>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</si>
  <si>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</si>
  <si>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</si>
  <si>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</si>
  <si>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</si>
  <si>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</si>
  <si>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</si>
  <si>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</si>
  <si>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</si>
  <si>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</si>
  <si>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</si>
  <si>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</si>
  <si>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</si>
  <si>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</si>
  <si>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</si>
  <si>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</si>
  <si>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</si>
  <si>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</si>
  <si>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</si>
  <si>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</si>
  <si>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</si>
  <si>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</si>
  <si>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</si>
  <si>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</si>
  <si>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</si>
  <si>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</si>
  <si>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</si>
  <si>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</si>
  <si>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</si>
  <si>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</si>
  <si>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</si>
  <si>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</si>
  <si>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</si>
  <si>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</si>
  <si>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</si>
  <si>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</si>
  <si>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</si>
  <si>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</si>
  <si>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</si>
  <si>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</si>
  <si>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</si>
  <si>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</si>
  <si>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</si>
  <si>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</si>
  <si>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</si>
  <si>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</si>
  <si>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</si>
  <si>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</si>
  <si>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</si>
  <si>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</si>
  <si>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</si>
  <si>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</si>
  <si>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</si>
  <si>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</si>
  <si>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</si>
  <si>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</si>
  <si>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</si>
  <si>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</si>
  <si>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</si>
  <si>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</si>
  <si>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</si>
  <si>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</si>
  <si>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</si>
  <si>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</si>
  <si>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</si>
  <si>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</si>
  <si>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</si>
  <si>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</si>
  <si>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</si>
  <si>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</si>
  <si>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</si>
  <si>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</si>
  <si>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</si>
  <si>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</si>
  <si>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</si>
  <si>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</si>
  <si>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</si>
  <si>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</si>
  <si>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</si>
  <si>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</si>
  <si>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</si>
  <si>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</si>
  <si>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</si>
  <si>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</si>
  <si>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</si>
  <si>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</si>
  <si>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</si>
  <si>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</si>
  <si>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</si>
  <si>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</si>
  <si>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</si>
  <si>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</si>
  <si>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</si>
  <si>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</si>
  <si>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</si>
  <si>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</si>
  <si>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</si>
  <si>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</si>
  <si>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</si>
  <si>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</si>
  <si>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</si>
  <si>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</si>
  <si>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</si>
  <si>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</si>
  <si>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</si>
  <si>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</si>
  <si>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</si>
  <si>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</si>
  <si>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</si>
  <si>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</si>
  <si>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</si>
  <si>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</si>
  <si>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</si>
  <si>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</si>
  <si>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</si>
  <si>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</si>
  <si>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</si>
  <si>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</si>
  <si>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</si>
  <si>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</si>
  <si>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</si>
  <si>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</si>
  <si>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</si>
  <si>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</si>
  <si>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</si>
  <si>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</si>
  <si>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</si>
  <si>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</si>
  <si>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</si>
  <si>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</si>
  <si>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</si>
  <si>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</si>
  <si>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</si>
  <si>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</si>
  <si>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</si>
  <si>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</si>
  <si>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</si>
  <si>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</si>
  <si>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</si>
  <si>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</si>
  <si>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</si>
  <si>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</si>
  <si>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</si>
  <si>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</si>
  <si>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</si>
  <si>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</si>
  <si>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</si>
  <si>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</si>
  <si>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</si>
  <si>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</si>
  <si>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</si>
  <si>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</si>
  <si>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</si>
  <si>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</si>
  <si>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</si>
  <si>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</si>
  <si>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</si>
  <si>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</si>
  <si>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</si>
  <si>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</si>
  <si>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</si>
  <si>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</si>
  <si>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</si>
  <si>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</si>
  <si>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</si>
  <si>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</si>
  <si>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</si>
  <si>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</si>
  <si>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</si>
  <si>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</si>
  <si>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</si>
  <si>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</si>
  <si>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</si>
  <si>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</si>
  <si>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</si>
  <si>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</si>
  <si>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</si>
  <si>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</si>
  <si>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</si>
  <si>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</si>
  <si>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</si>
  <si>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</si>
  <si>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</si>
  <si>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</si>
  <si>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</si>
  <si>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</si>
  <si>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</si>
  <si>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</si>
  <si>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</si>
  <si>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</si>
  <si>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</si>
  <si>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</si>
  <si>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</si>
  <si>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</si>
  <si>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</si>
  <si>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</si>
  <si>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</si>
  <si>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</si>
  <si>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</si>
  <si>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</si>
  <si>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</si>
  <si>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</si>
  <si>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</si>
  <si>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</si>
  <si>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</si>
  <si>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</si>
  <si>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</si>
  <si>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</si>
  <si>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</si>
  <si>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</si>
  <si>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</si>
  <si>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</si>
  <si>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</si>
  <si>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</si>
  <si>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</si>
  <si>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</si>
  <si>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</si>
  <si>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</si>
  <si>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</si>
  <si>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</si>
  <si>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</si>
  <si>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</si>
  <si>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</si>
  <si>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</si>
  <si>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</si>
  <si>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</si>
  <si>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</si>
  <si>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</si>
  <si>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</si>
  <si>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</si>
  <si>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</si>
  <si>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</si>
  <si>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</si>
  <si>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</si>
  <si>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</si>
  <si>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</si>
  <si>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</si>
  <si>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</si>
  <si>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</si>
  <si>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</si>
  <si>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</si>
  <si>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</si>
  <si>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</si>
  <si>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</si>
  <si>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</si>
  <si>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</si>
  <si>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</si>
  <si>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</si>
  <si>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</si>
  <si>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</si>
  <si>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</si>
  <si>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</si>
  <si>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</si>
  <si>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</si>
  <si>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</si>
  <si>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</si>
  <si>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</si>
  <si>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</si>
  <si>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</si>
  <si>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</si>
  <si>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</si>
  <si>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</si>
  <si>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</si>
  <si>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</si>
  <si>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</si>
  <si>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</si>
  <si>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</si>
  <si>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</si>
  <si>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</si>
  <si>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</si>
  <si>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</si>
  <si>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</si>
  <si>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</si>
  <si>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</si>
  <si>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</si>
  <si>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</si>
  <si>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</si>
  <si>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</si>
  <si>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</si>
  <si>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</si>
  <si>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</si>
  <si>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</si>
  <si>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</si>
  <si>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</si>
  <si>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</si>
  <si>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</si>
  <si>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</si>
  <si>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</si>
  <si>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</si>
  <si>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</si>
  <si>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</si>
  <si>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</si>
  <si>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</si>
  <si>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</si>
  <si>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</si>
  <si>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</si>
  <si>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</si>
  <si>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</si>
  <si>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</si>
  <si>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</si>
  <si>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</si>
  <si>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</si>
  <si>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</si>
  <si>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</si>
  <si>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</si>
  <si>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</si>
  <si>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</si>
  <si>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</si>
  <si>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</si>
  <si>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</si>
  <si>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</si>
  <si>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</si>
  <si>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</si>
  <si>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</si>
  <si>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</si>
  <si>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</si>
  <si>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</si>
  <si>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</si>
  <si>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</si>
  <si>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</si>
  <si>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</si>
  <si>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</si>
  <si>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</si>
  <si>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</si>
  <si>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</si>
  <si>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</si>
  <si>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</si>
  <si>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</si>
  <si>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</si>
  <si>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</si>
  <si>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</si>
  <si>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</si>
  <si>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</si>
  <si>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</si>
  <si>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</si>
  <si>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</si>
  <si>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</si>
  <si>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</si>
  <si>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</si>
  <si>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</si>
  <si>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</si>
  <si>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</si>
  <si>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</si>
  <si>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</si>
  <si>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</si>
  <si>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</si>
  <si>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</si>
  <si>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</si>
  <si>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</si>
  <si>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</si>
  <si>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</si>
  <si>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</si>
  <si>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</si>
  <si>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</si>
  <si>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</si>
  <si>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</si>
  <si>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</si>
  <si>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</si>
  <si>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</si>
  <si>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</si>
  <si>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</si>
  <si>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</si>
  <si>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</si>
  <si>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</si>
  <si>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</si>
  <si>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</si>
  <si>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</si>
  <si>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</si>
  <si>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</si>
  <si>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</si>
  <si>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</si>
  <si>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</si>
  <si>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</si>
  <si>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</si>
  <si>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</si>
  <si>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</si>
  <si>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</si>
  <si>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</si>
  <si>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</si>
  <si>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</si>
  <si>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</si>
  <si>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</si>
  <si>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</si>
  <si>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</si>
  <si>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</si>
  <si>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</si>
  <si>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</si>
  <si>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</si>
  <si>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</si>
  <si>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</si>
  <si>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</si>
  <si>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</si>
  <si>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</si>
  <si>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</si>
  <si>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</si>
  <si>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</si>
  <si>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</si>
  <si>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</si>
  <si>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</si>
  <si>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</si>
  <si>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</si>
  <si>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</si>
  <si>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</si>
  <si>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</si>
  <si>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</si>
  <si>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</si>
  <si>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</si>
  <si>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</si>
  <si>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</si>
  <si>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</si>
  <si>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</si>
  <si>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</si>
  <si>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</si>
  <si>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</si>
  <si>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</si>
  <si>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</si>
  <si>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</si>
  <si>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</si>
  <si>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</si>
  <si>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</si>
  <si>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</si>
  <si>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</si>
  <si>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</si>
  <si>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</si>
  <si>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</si>
  <si>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</si>
  <si>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</si>
  <si>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</si>
  <si>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</si>
  <si>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</si>
  <si>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</si>
  <si>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</si>
  <si>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</si>
  <si>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</si>
  <si>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</si>
  <si>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</si>
  <si>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</si>
  <si>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</si>
  <si>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</si>
  <si>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</si>
  <si>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</si>
  <si>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</si>
  <si>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</si>
  <si>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</si>
  <si>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</si>
  <si>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</si>
  <si>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</si>
  <si>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</si>
  <si>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</si>
  <si>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</si>
  <si>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</si>
  <si>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</si>
  <si>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</si>
  <si>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</si>
  <si>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</si>
  <si>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</si>
  <si>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</si>
  <si>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</si>
  <si>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</si>
  <si>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</si>
  <si>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</si>
  <si>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</si>
  <si>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</si>
  <si>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</si>
  <si>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</si>
  <si>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</si>
  <si>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</si>
  <si>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</si>
  <si>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</si>
  <si>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</si>
  <si>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</si>
  <si>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</si>
  <si>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</si>
  <si>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</si>
  <si>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</si>
  <si>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</si>
  <si>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</si>
  <si>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</si>
  <si>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</si>
  <si>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</si>
  <si>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</si>
  <si>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</si>
  <si>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</si>
  <si>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</si>
  <si>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</si>
  <si>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</si>
  <si>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</si>
  <si>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</si>
  <si>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</si>
  <si>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</si>
  <si>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</si>
  <si>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</si>
  <si>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</si>
  <si>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</si>
  <si>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</si>
  <si>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</si>
  <si>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</si>
  <si>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</si>
  <si>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</si>
  <si>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</si>
  <si>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</si>
  <si>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</si>
  <si>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</si>
  <si>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</si>
  <si>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</si>
  <si>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</si>
  <si>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</si>
  <si>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</si>
  <si>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</si>
  <si>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</si>
  <si>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</si>
  <si>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</si>
  <si>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</si>
  <si>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</si>
  <si>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</si>
  <si>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</si>
  <si>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</si>
  <si>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</si>
  <si>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</si>
  <si>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</si>
  <si>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</si>
  <si>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</si>
  <si>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</si>
  <si>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</si>
  <si>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</si>
  <si>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</si>
  <si>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</si>
  <si>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</si>
  <si>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</si>
  <si>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</si>
  <si>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</si>
  <si>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</si>
  <si>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</si>
  <si>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</si>
  <si>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</si>
  <si>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</si>
  <si>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</si>
  <si>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</si>
  <si>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</si>
  <si>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</si>
  <si>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</si>
  <si>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</si>
  <si>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</si>
  <si>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</si>
  <si>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</si>
  <si>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</si>
  <si>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</si>
  <si>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</si>
  <si>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</si>
  <si>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</si>
  <si>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</si>
  <si>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</si>
  <si>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</si>
  <si>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</si>
  <si>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</si>
  <si>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</si>
  <si>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</si>
  <si>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</si>
  <si>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</si>
  <si>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</si>
  <si>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</si>
  <si>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</si>
  <si>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</si>
  <si>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</si>
  <si>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</si>
  <si>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</si>
  <si>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</si>
  <si>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</si>
  <si>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</si>
  <si>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</si>
  <si>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</si>
  <si>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</si>
  <si>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</si>
  <si>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</si>
  <si>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</si>
  <si>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</si>
  <si>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</si>
  <si>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</si>
  <si>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</si>
  <si>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</si>
  <si>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</si>
  <si>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</si>
  <si>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</si>
  <si>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</si>
  <si>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</si>
  <si>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</si>
  <si>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</si>
  <si>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</si>
  <si>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</si>
  <si>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</si>
  <si>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</si>
  <si>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</si>
  <si>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</si>
  <si>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</si>
  <si>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</si>
  <si>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</si>
  <si>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</si>
  <si>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</si>
  <si>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</si>
  <si>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</si>
  <si>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</si>
  <si>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</si>
  <si>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</si>
  <si>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</si>
  <si>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</si>
  <si>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</si>
  <si>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</si>
  <si>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</si>
  <si>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</si>
  <si>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</si>
  <si>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</si>
  <si>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</si>
  <si>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</si>
  <si>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</si>
  <si>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</si>
  <si>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</si>
  <si>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</si>
  <si>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</si>
  <si>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</si>
  <si>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</si>
  <si>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</si>
  <si>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</si>
  <si>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</si>
  <si>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</si>
  <si>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</si>
  <si>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</si>
  <si>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</si>
  <si>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</si>
  <si>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</si>
  <si>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</si>
  <si>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</si>
  <si>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</si>
  <si>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</si>
  <si>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</si>
  <si>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</si>
  <si>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</si>
  <si>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</si>
  <si>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</si>
  <si>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</si>
  <si>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</si>
  <si>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</si>
  <si>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</si>
  <si>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</si>
  <si>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</si>
  <si>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</si>
  <si>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</si>
  <si>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</si>
  <si>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</si>
  <si>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</si>
  <si>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</si>
  <si>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</si>
  <si>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</si>
  <si>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</si>
  <si>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</si>
  <si>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</si>
  <si>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</si>
  <si>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</si>
  <si>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</si>
  <si>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</si>
  <si>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</si>
  <si>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</si>
  <si>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</si>
  <si>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</si>
  <si>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</si>
  <si>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</si>
  <si>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</si>
  <si>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</si>
  <si>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</si>
  <si>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</si>
  <si>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</si>
  <si>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</si>
  <si>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</si>
  <si>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</si>
  <si>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</si>
  <si>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</si>
  <si>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</si>
  <si>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</si>
  <si>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</si>
  <si>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</si>
  <si>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</si>
  <si>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</si>
  <si>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</si>
  <si>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</si>
  <si>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</si>
  <si>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</si>
  <si>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</si>
  <si>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</si>
  <si>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</si>
  <si>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</si>
  <si>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</si>
  <si>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</si>
  <si>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</si>
  <si>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</si>
  <si>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</si>
  <si>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</si>
  <si>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</si>
  <si>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</si>
  <si>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</si>
  <si>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</si>
  <si>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</si>
  <si>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</si>
  <si>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</si>
  <si>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</si>
  <si>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</si>
  <si>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</si>
  <si>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</si>
  <si>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</si>
  <si>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</si>
  <si>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</si>
  <si>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</si>
  <si>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</si>
  <si>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</si>
  <si>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</si>
  <si>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</si>
  <si>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</si>
  <si>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</si>
  <si>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</si>
  <si>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</si>
  <si>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</si>
  <si>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</si>
  <si>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</si>
  <si>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</si>
  <si>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</si>
  <si>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</si>
  <si>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</si>
  <si>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</si>
  <si>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</si>
  <si>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</si>
  <si>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</si>
  <si>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</si>
  <si>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</si>
  <si>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</si>
  <si>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</si>
  <si>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</si>
  <si>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</si>
  <si>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</si>
  <si>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</si>
  <si>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</si>
  <si>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</si>
  <si>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</si>
  <si>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</si>
  <si>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</si>
  <si>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</si>
  <si>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</si>
  <si>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</si>
  <si>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</si>
  <si>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</si>
  <si>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</si>
  <si>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</si>
  <si>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</si>
  <si>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</si>
  <si>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</si>
  <si>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</si>
  <si>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</si>
  <si>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</si>
  <si>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</si>
  <si>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</si>
  <si>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</si>
  <si>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</si>
  <si>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</si>
  <si>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</si>
  <si>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</si>
  <si>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</si>
  <si>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</si>
  <si>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</si>
  <si>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</si>
  <si>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</si>
  <si>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</si>
  <si>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</si>
  <si>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</si>
  <si>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</si>
  <si>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</si>
  <si>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</si>
  <si>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</si>
  <si>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</si>
  <si>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</si>
  <si>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</si>
  <si>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</si>
  <si>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</si>
  <si>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</si>
  <si>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</si>
  <si>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</si>
  <si>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</si>
  <si>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</si>
  <si>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</si>
  <si>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</si>
  <si>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</si>
  <si>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</si>
  <si>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</si>
  <si>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</si>
  <si>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</si>
  <si>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</si>
  <si>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</si>
  <si>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</si>
  <si>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</si>
  <si>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</si>
  <si>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</si>
  <si>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</si>
  <si>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</si>
  <si>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</si>
  <si>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</si>
  <si>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</si>
  <si>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</si>
  <si>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</si>
  <si>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</si>
  <si>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</si>
  <si>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</si>
  <si>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</si>
  <si>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</si>
  <si>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</si>
  <si>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</si>
  <si>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</si>
  <si>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</si>
  <si>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</si>
  <si>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</si>
  <si>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</si>
  <si>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</si>
  <si>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</si>
  <si>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</si>
  <si>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</si>
  <si>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</si>
  <si>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</si>
  <si>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</si>
  <si>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</si>
  <si>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</si>
  <si>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</si>
  <si>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</si>
  <si>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</si>
  <si>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</si>
  <si>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</si>
  <si>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</si>
  <si>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</si>
  <si>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</si>
  <si>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</si>
  <si>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</si>
  <si>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</si>
  <si>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</si>
  <si>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</si>
  <si>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</si>
  <si>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</si>
  <si>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</si>
  <si>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</si>
  <si>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</si>
  <si>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</si>
  <si>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</si>
  <si>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</si>
  <si>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</si>
  <si>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</si>
  <si>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</si>
  <si>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</si>
  <si>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</si>
  <si>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</si>
  <si>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</si>
  <si>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</si>
  <si>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</si>
  <si>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</si>
  <si>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</si>
  <si>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</si>
  <si>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</si>
  <si>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</si>
  <si>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</si>
  <si>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</si>
  <si>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</si>
  <si>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</si>
  <si>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</si>
  <si>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</si>
  <si>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</si>
  <si>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</si>
  <si>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</si>
  <si>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</si>
  <si>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</si>
  <si>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</si>
  <si>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</si>
  <si>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</si>
  <si>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</si>
  <si>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</si>
  <si>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</si>
  <si>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</si>
  <si>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</si>
  <si>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</si>
  <si>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</si>
  <si>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</si>
  <si>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</si>
  <si>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</si>
  <si>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</si>
  <si>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</si>
  <si>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</si>
  <si>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</si>
  <si>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</si>
  <si>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</si>
  <si>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</si>
  <si>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</si>
  <si>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</si>
  <si>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</si>
  <si>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</si>
  <si>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</si>
  <si>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</si>
  <si>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</si>
  <si>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</si>
  <si>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</si>
  <si>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</si>
  <si>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</si>
  <si>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</si>
  <si>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</si>
  <si>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</si>
  <si>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</si>
  <si>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</si>
  <si>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</si>
  <si>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</si>
  <si>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</si>
  <si>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</si>
  <si>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</si>
  <si>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</si>
  <si>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</si>
  <si>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</si>
  <si>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</si>
  <si>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</si>
  <si>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</si>
  <si>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</si>
  <si>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</si>
  <si>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</si>
  <si>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</si>
  <si>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</si>
  <si>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</si>
  <si>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</si>
  <si>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</si>
  <si>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</si>
  <si>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</si>
  <si>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</si>
  <si>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</si>
  <si>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</si>
  <si>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</si>
  <si>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</si>
  <si>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</si>
  <si>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</si>
  <si>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</si>
  <si>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</si>
  <si>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</si>
  <si>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</si>
  <si>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</si>
  <si>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</si>
  <si>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</si>
  <si>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</si>
  <si>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</si>
  <si>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</si>
  <si>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</si>
  <si>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</si>
  <si>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</si>
  <si>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</si>
  <si>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</si>
  <si>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</si>
  <si>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</si>
  <si>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</si>
  <si>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</si>
  <si>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</si>
  <si>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</si>
  <si>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</si>
  <si>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</si>
  <si>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</si>
  <si>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</si>
  <si>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</si>
  <si>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</si>
  <si>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</si>
  <si>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</si>
  <si>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</si>
  <si>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</si>
  <si>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</si>
  <si>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</si>
  <si>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</si>
  <si>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</si>
  <si>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</si>
  <si>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</si>
  <si>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</si>
  <si>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</si>
  <si>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</si>
  <si>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</si>
  <si>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</si>
  <si>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</si>
  <si>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</si>
  <si>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</si>
  <si>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</si>
  <si>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</si>
  <si>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</si>
  <si>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</si>
  <si>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</si>
  <si>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</si>
  <si>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</si>
  <si>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</si>
  <si>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</si>
  <si>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</si>
  <si>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</si>
  <si>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</si>
  <si>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</si>
  <si>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</si>
  <si>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</si>
  <si>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</si>
  <si>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</si>
  <si>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</si>
  <si>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</si>
  <si>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</si>
  <si>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</si>
  <si>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</si>
  <si>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</si>
  <si>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</si>
  <si>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</si>
  <si>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</si>
  <si>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</si>
  <si>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</si>
  <si>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</si>
  <si>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</si>
  <si>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</si>
  <si>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</si>
  <si>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</si>
  <si>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</si>
  <si>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</si>
  <si>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</si>
  <si>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</si>
  <si>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</si>
  <si>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</si>
  <si>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</si>
  <si>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</si>
  <si>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</si>
  <si>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</si>
  <si>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</si>
  <si>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</si>
  <si>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</si>
  <si>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</si>
  <si>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</si>
  <si>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</si>
  <si>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</si>
  <si>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</si>
  <si>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</si>
  <si>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</si>
  <si>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</si>
  <si>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</si>
  <si>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</si>
  <si>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</si>
  <si>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</si>
  <si>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</si>
  <si>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</si>
  <si>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</si>
  <si>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</si>
  <si>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</si>
  <si>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</si>
  <si>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</si>
  <si>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</si>
  <si>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</si>
  <si>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</si>
  <si>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</si>
  <si>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</si>
  <si>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</si>
  <si>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</si>
  <si>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</si>
  <si>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</si>
  <si>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</si>
  <si>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</si>
  <si>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</si>
  <si>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</si>
  <si>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</si>
  <si>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</si>
  <si>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</si>
  <si>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</si>
  <si>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</si>
  <si>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</si>
  <si>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</si>
  <si>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</si>
  <si>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</si>
  <si>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</si>
  <si>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</si>
  <si>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</si>
  <si>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</si>
  <si>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</si>
  <si>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</si>
  <si>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</si>
  <si>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</si>
  <si>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</si>
  <si>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</si>
  <si>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</si>
  <si>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</si>
  <si>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</si>
  <si>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</si>
  <si>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</si>
  <si>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</si>
  <si>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</si>
  <si>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</si>
  <si>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</si>
  <si>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</si>
  <si>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</si>
  <si>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</si>
  <si>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</si>
  <si>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</si>
  <si>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</si>
  <si>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</si>
  <si>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</si>
  <si>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</si>
  <si>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</si>
  <si>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</si>
  <si>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</si>
  <si>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</si>
  <si>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</si>
  <si>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</si>
  <si>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</si>
  <si>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</si>
  <si>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</si>
  <si>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</si>
  <si>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</si>
  <si>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</si>
  <si>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</si>
  <si>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</si>
  <si>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</si>
  <si>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</si>
  <si>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</si>
  <si>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</si>
  <si>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</si>
  <si>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</si>
  <si>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</si>
  <si>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</si>
  <si>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</si>
  <si>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</si>
  <si>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</si>
  <si>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</si>
  <si>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</si>
  <si>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</si>
  <si>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</si>
  <si>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</si>
  <si>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</si>
  <si>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</si>
  <si>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</si>
  <si>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</si>
  <si>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</si>
  <si>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</si>
  <si>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</si>
  <si>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</si>
  <si>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</si>
  <si>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</si>
  <si>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</si>
  <si>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</si>
  <si>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</si>
  <si>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</si>
  <si>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</si>
  <si>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</si>
  <si>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</si>
  <si>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</si>
  <si>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</si>
  <si>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</si>
  <si>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</si>
  <si>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</si>
  <si>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</si>
  <si>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</si>
  <si>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</si>
  <si>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</si>
  <si>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</si>
  <si>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</si>
  <si>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</si>
  <si>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</si>
  <si>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</si>
  <si>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</si>
  <si>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</si>
  <si>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</si>
  <si>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</si>
  <si>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</si>
  <si>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</si>
  <si>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</si>
  <si>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</si>
  <si>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</si>
  <si>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</si>
  <si>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</si>
  <si>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</si>
  <si>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</si>
  <si>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</si>
  <si>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</si>
  <si>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</si>
  <si>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</si>
  <si>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</si>
  <si>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</si>
  <si>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</si>
  <si>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</si>
  <si>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</si>
  <si>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</si>
  <si>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</si>
  <si>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</si>
  <si>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</si>
  <si>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</si>
  <si>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</si>
  <si>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</si>
  <si>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</si>
  <si>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</si>
  <si>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</si>
  <si>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</si>
  <si>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</si>
  <si>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</si>
  <si>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</si>
  <si>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</si>
  <si>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</si>
  <si>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</si>
  <si>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</si>
  <si>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</si>
  <si>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</si>
  <si>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</si>
  <si>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</si>
  <si>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</si>
  <si>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</si>
  <si>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</si>
  <si>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</si>
  <si>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</si>
  <si>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</si>
  <si>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</si>
  <si>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</si>
  <si>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</si>
  <si>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</si>
  <si>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</si>
  <si>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</si>
  <si>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</si>
  <si>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</si>
  <si>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</si>
  <si>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</si>
  <si>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</si>
  <si>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</si>
  <si>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</si>
  <si>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</si>
  <si>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</si>
  <si>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</si>
  <si>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</si>
  <si>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</si>
  <si>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</si>
  <si>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</si>
  <si>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</si>
  <si>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</si>
  <si>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</si>
  <si>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</si>
  <si>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</si>
  <si>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</si>
  <si>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</si>
  <si>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</si>
  <si>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</si>
  <si>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</si>
  <si>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</si>
  <si>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</si>
  <si>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</si>
  <si>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</si>
  <si>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</si>
  <si>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</si>
  <si>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</si>
  <si>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</si>
  <si>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</si>
  <si>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</si>
  <si>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</si>
  <si>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</si>
  <si>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</si>
  <si>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</si>
  <si>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</si>
  <si>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</si>
  <si>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</si>
  <si>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</si>
  <si>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</si>
  <si>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</si>
  <si>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</si>
  <si>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</si>
  <si>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</si>
  <si>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</si>
  <si>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</si>
  <si>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</si>
  <si>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</si>
  <si>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</si>
  <si>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</si>
  <si>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</si>
  <si>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</si>
  <si>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</si>
  <si>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</si>
  <si>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</si>
  <si>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</si>
  <si>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</si>
  <si>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</si>
  <si>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</si>
  <si>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</si>
  <si>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</si>
  <si>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</si>
  <si>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</si>
  <si>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</si>
  <si>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</si>
  <si>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</si>
  <si>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</si>
  <si>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</si>
  <si>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</si>
  <si>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</si>
  <si>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</si>
  <si>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</si>
  <si>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</si>
  <si>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</si>
  <si>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</si>
  <si>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</si>
  <si>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</si>
  <si>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</si>
  <si>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</si>
  <si>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</si>
  <si>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</si>
  <si>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</si>
  <si>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</si>
  <si>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</si>
  <si>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</si>
  <si>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</si>
  <si>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</si>
  <si>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</si>
  <si>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</si>
  <si>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</si>
  <si>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</si>
  <si>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</si>
  <si>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</si>
  <si>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</si>
  <si>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</si>
  <si>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</si>
  <si>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</si>
  <si>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</si>
  <si>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</si>
  <si>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</si>
  <si>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</si>
  <si>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</si>
  <si>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</si>
  <si>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</si>
  <si>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</si>
  <si>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</si>
  <si>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</si>
  <si>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</si>
  <si>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</si>
  <si>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</si>
  <si>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</si>
  <si>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</si>
  <si>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</si>
  <si>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</si>
  <si>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</si>
  <si>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</si>
  <si>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</si>
  <si>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</si>
  <si>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</si>
  <si>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</si>
  <si>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</si>
  <si>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</si>
  <si>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</si>
  <si>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</si>
  <si>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</si>
  <si>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</si>
  <si>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</si>
  <si>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</si>
  <si>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</si>
  <si>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</si>
  <si>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</si>
  <si>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</si>
  <si>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</si>
  <si>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</si>
  <si>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</si>
  <si>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</si>
  <si>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</si>
  <si>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</si>
  <si>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</si>
  <si>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</si>
  <si>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</si>
  <si>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</si>
  <si>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</si>
  <si>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</si>
  <si>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</si>
  <si>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</si>
  <si>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</si>
  <si>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</si>
  <si>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</si>
  <si>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</si>
  <si>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</si>
  <si>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</si>
  <si>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</si>
  <si>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</si>
  <si>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</si>
  <si>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</si>
  <si>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</si>
  <si>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</si>
  <si>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</si>
  <si>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</si>
  <si>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</si>
  <si>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</si>
  <si>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</si>
  <si>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</si>
  <si>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</si>
  <si>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</si>
  <si>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</si>
  <si>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</si>
  <si>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</si>
  <si>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</si>
  <si>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</si>
  <si>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</si>
  <si>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</si>
  <si>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</si>
  <si>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</si>
  <si>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</si>
  <si>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</si>
  <si>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</si>
  <si>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</si>
  <si>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</si>
  <si>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</si>
  <si>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</si>
  <si>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</si>
  <si>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</si>
  <si>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</si>
  <si>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</si>
  <si>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</si>
  <si>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</si>
  <si>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</si>
  <si>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</si>
  <si>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</si>
  <si>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</si>
  <si>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</si>
  <si>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</si>
  <si>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</si>
  <si>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</si>
  <si>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</si>
  <si>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</si>
  <si>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</si>
  <si>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</si>
  <si>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</si>
  <si>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</si>
  <si>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</si>
  <si>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</si>
  <si>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</si>
  <si>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</si>
  <si>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</si>
  <si>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</si>
  <si>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</si>
  <si>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</si>
  <si>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</si>
  <si>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</si>
  <si>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</si>
  <si>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</si>
  <si>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</si>
  <si>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</si>
  <si>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</si>
  <si>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</si>
  <si>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</si>
  <si>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</si>
  <si>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</si>
  <si>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</si>
  <si>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</si>
  <si>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</si>
  <si>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</si>
  <si>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</si>
  <si>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</si>
  <si>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</si>
  <si>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</si>
  <si>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</si>
  <si>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</si>
  <si>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</si>
  <si>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</si>
  <si>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</si>
  <si>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</si>
  <si>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</si>
  <si>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</si>
  <si>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</si>
  <si>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</si>
  <si>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</si>
  <si>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</si>
  <si>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</si>
  <si>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</si>
  <si>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</si>
  <si>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</si>
  <si>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</si>
  <si>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</si>
  <si>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</si>
  <si>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</si>
  <si>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</si>
  <si>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</si>
  <si>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</si>
  <si>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</si>
  <si>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</si>
  <si>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</si>
  <si>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</si>
  <si>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</si>
  <si>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</si>
  <si>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</si>
  <si>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</si>
  <si>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</si>
  <si>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</si>
  <si>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</si>
  <si>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</si>
  <si>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</si>
  <si>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</si>
  <si>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</si>
  <si>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</si>
  <si>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</si>
  <si>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</si>
  <si>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</si>
  <si>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</si>
  <si>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</si>
  <si>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</si>
  <si>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</si>
  <si>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</si>
  <si>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</si>
  <si>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</si>
  <si>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</si>
  <si>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</si>
  <si>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</si>
  <si>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</si>
  <si>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</si>
  <si>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</si>
  <si>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</si>
  <si>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</si>
  <si>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</si>
  <si>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</si>
  <si>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</si>
  <si>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</si>
  <si>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</si>
  <si>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</si>
  <si>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</si>
  <si>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</si>
  <si>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</si>
  <si>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</si>
  <si>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</si>
  <si>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</si>
  <si>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</si>
  <si>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</si>
  <si>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</si>
  <si>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</si>
  <si>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</si>
  <si>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</si>
  <si>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</si>
  <si>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</si>
  <si>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</si>
  <si>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</si>
  <si>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</si>
  <si>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</si>
  <si>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</si>
  <si>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</si>
  <si>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</si>
  <si>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</si>
  <si>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</si>
  <si>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</si>
  <si>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</si>
  <si>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</si>
  <si>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</si>
  <si>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</si>
  <si>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</si>
  <si>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</si>
  <si>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</si>
  <si>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</si>
  <si>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</si>
  <si>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</si>
  <si>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</si>
  <si>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</si>
  <si>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</si>
  <si>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</si>
  <si>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</si>
  <si>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</si>
  <si>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</si>
  <si>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</si>
  <si>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</si>
  <si>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</si>
  <si>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</si>
  <si>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</si>
  <si>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</si>
  <si>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</si>
  <si>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</si>
  <si>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</si>
  <si>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</si>
  <si>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</si>
  <si>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</si>
  <si>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</si>
  <si>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</si>
  <si>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</si>
  <si>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</si>
  <si>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</si>
  <si>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</si>
  <si>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</si>
  <si>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</si>
  <si>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</si>
  <si>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</si>
  <si>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</si>
  <si>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</si>
  <si>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</si>
  <si>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</si>
  <si>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</si>
  <si>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</si>
  <si>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</si>
  <si>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</si>
  <si>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</si>
  <si>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</si>
  <si>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</si>
  <si>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</si>
  <si>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</si>
  <si>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</si>
  <si>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</si>
  <si>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</si>
  <si>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</si>
  <si>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</si>
  <si>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</si>
  <si>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</si>
  <si>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</si>
  <si>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</si>
  <si>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</si>
  <si>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</si>
  <si>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</si>
  <si>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</si>
  <si>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</si>
  <si>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</si>
  <si>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</si>
  <si>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</si>
  <si>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</si>
  <si>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</si>
  <si>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</si>
  <si>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</si>
  <si>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</si>
  <si>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</si>
  <si>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</si>
  <si>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</si>
  <si>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</si>
  <si>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</si>
  <si>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</si>
  <si>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</si>
  <si>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</si>
  <si>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</si>
  <si>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</si>
  <si>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</si>
  <si>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</si>
  <si>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</si>
  <si>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</si>
  <si>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</si>
  <si>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</si>
  <si>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</si>
  <si>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</si>
  <si>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</si>
  <si>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</si>
  <si>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</si>
  <si>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</si>
  <si>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</si>
  <si>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</si>
  <si>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</si>
  <si>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</si>
  <si>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</si>
  <si>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</si>
  <si>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</si>
  <si>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</si>
  <si>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</si>
  <si>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</si>
  <si>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</si>
  <si>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</si>
  <si>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</si>
  <si>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</si>
  <si>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</si>
  <si>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</si>
  <si>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</si>
  <si>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</si>
  <si>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</si>
  <si>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</si>
  <si>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</si>
  <si>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</si>
  <si>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</si>
  <si>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</si>
  <si>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</si>
  <si>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</si>
  <si>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</si>
  <si>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</si>
  <si>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</si>
  <si>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</si>
  <si>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</si>
  <si>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</si>
  <si>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</si>
  <si>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</si>
  <si>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</si>
  <si>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</si>
  <si>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</si>
  <si>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</si>
  <si>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</si>
  <si>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</si>
  <si>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</si>
  <si>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</si>
  <si>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</si>
  <si>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</si>
  <si>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</si>
  <si>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</si>
  <si>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</si>
  <si>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</si>
  <si>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</si>
  <si>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</si>
  <si>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</si>
  <si>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</si>
  <si>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</si>
  <si>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</si>
  <si>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</si>
  <si>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</si>
  <si>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</si>
  <si>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</si>
  <si>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</si>
  <si>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</si>
  <si>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</si>
  <si>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</si>
  <si>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</si>
  <si>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</si>
  <si>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</si>
  <si>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</si>
  <si>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</si>
  <si>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</si>
  <si>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</si>
  <si>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</si>
  <si>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</si>
  <si>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</si>
  <si>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</si>
  <si>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</si>
  <si>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</si>
  <si>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</si>
  <si>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</si>
  <si>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</si>
  <si>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</si>
  <si>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</si>
  <si>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</si>
  <si>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</si>
  <si>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</si>
  <si>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</si>
  <si>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</si>
  <si>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</si>
  <si>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</si>
  <si>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</si>
  <si>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</si>
  <si>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</si>
  <si>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</si>
  <si>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</si>
  <si>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</si>
  <si>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</si>
  <si>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</si>
  <si>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</si>
  <si>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</si>
  <si>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</si>
  <si>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</si>
  <si>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</si>
  <si>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</si>
  <si>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</si>
  <si>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</si>
  <si>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</si>
  <si>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</si>
  <si>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</si>
  <si>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</si>
  <si>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</si>
  <si>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</si>
  <si>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</si>
  <si>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</si>
  <si>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</si>
  <si>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</si>
  <si>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</si>
  <si>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</si>
  <si>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</si>
  <si>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</si>
  <si>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</si>
  <si>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</si>
  <si>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</si>
  <si>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</si>
  <si>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</si>
  <si>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</si>
  <si>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</si>
  <si>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</si>
  <si>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</si>
  <si>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</si>
  <si>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</si>
  <si>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</si>
  <si>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</si>
  <si>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</si>
  <si>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</si>
  <si>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</si>
  <si>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</si>
  <si>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</si>
  <si>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</si>
  <si>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</si>
  <si>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</si>
  <si>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</si>
  <si>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</si>
  <si>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</si>
  <si>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</si>
  <si>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</si>
  <si>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</si>
  <si>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</si>
  <si>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</si>
  <si>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</si>
  <si>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</si>
  <si>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</si>
  <si>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</si>
  <si>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</si>
  <si>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</si>
  <si>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</si>
  <si>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</si>
  <si>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</si>
  <si>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</si>
  <si>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</si>
  <si>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</si>
  <si>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</si>
  <si>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</si>
  <si>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</si>
  <si>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</si>
  <si>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</si>
  <si>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</si>
  <si>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</si>
  <si>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</si>
  <si>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</si>
  <si>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</si>
  <si>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</si>
  <si>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</si>
  <si>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</si>
  <si>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</si>
  <si>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</si>
  <si>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</si>
  <si>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</si>
  <si>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</si>
  <si>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</si>
  <si>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</si>
  <si>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</si>
  <si>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</si>
  <si>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</si>
  <si>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</si>
  <si>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</si>
  <si>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</si>
  <si>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</si>
  <si>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</si>
  <si>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</si>
  <si>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</si>
  <si>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</si>
  <si>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</si>
  <si>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</si>
  <si>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</si>
  <si>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</si>
  <si>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</si>
  <si>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</si>
  <si>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</si>
  <si>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</si>
  <si>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</si>
  <si>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</si>
  <si>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</si>
  <si>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</si>
  <si>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</si>
  <si>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</si>
  <si>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</si>
  <si>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</si>
  <si>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</si>
  <si>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</si>
  <si>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</si>
  <si>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</si>
  <si>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</si>
  <si>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</si>
  <si>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</si>
  <si>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</si>
  <si>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</si>
  <si>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</si>
  <si>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</si>
  <si>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</si>
  <si>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</si>
  <si>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</si>
  <si>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</si>
  <si>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</si>
  <si>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</si>
  <si>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</si>
  <si>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</si>
  <si>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</si>
  <si>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</si>
  <si>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</si>
  <si>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</si>
  <si>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</si>
  <si>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</si>
  <si>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</si>
  <si>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</si>
  <si>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</si>
  <si>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</si>
  <si>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</si>
  <si>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</si>
  <si>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</si>
  <si>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</si>
  <si>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</si>
  <si>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</si>
  <si>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</si>
  <si>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</si>
  <si>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</si>
  <si>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</si>
  <si>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</si>
  <si>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</si>
  <si>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</si>
  <si>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</si>
  <si>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</si>
  <si>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</si>
  <si>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</si>
  <si>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</si>
  <si>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</si>
  <si>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</si>
  <si>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</si>
  <si>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</si>
  <si>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</si>
  <si>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</si>
  <si>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</si>
  <si>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</si>
  <si>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</si>
  <si>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</si>
  <si>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</si>
  <si>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</si>
  <si>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</si>
  <si>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</si>
  <si>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</si>
  <si>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</si>
  <si>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</si>
  <si>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</si>
  <si>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</si>
  <si>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</si>
  <si>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</si>
  <si>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</si>
  <si>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</si>
  <si>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</si>
  <si>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</si>
  <si>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</si>
  <si>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</si>
  <si>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</si>
  <si>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</si>
  <si>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</si>
  <si>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</si>
  <si>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</si>
  <si>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</si>
  <si>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</si>
  <si>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</si>
  <si>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</si>
  <si>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</si>
  <si>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</si>
  <si>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</si>
  <si>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</si>
  <si>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</si>
  <si>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</si>
  <si>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</si>
  <si>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</si>
  <si>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</si>
  <si>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</si>
  <si>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</si>
  <si>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</si>
  <si>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</si>
  <si>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</si>
  <si>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</si>
  <si>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</si>
  <si>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</si>
  <si>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</si>
  <si>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</si>
  <si>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</si>
  <si>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</si>
  <si>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</si>
  <si>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</si>
  <si>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</si>
  <si>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</si>
  <si>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</si>
  <si>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</si>
  <si>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</si>
  <si>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</si>
  <si>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</si>
  <si>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</si>
  <si>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</si>
  <si>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</si>
  <si>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</si>
  <si>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</si>
  <si>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</si>
  <si>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</si>
  <si>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</si>
  <si>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</si>
  <si>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</si>
  <si>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</si>
  <si>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</si>
  <si>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</si>
  <si>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</si>
  <si>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</si>
  <si>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</si>
  <si>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</si>
  <si>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</si>
  <si>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</si>
  <si>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</si>
  <si>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</si>
  <si>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</si>
  <si>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</si>
  <si>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</si>
  <si>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</si>
  <si>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</si>
  <si>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</si>
  <si>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</si>
  <si>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</si>
  <si>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</si>
  <si>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</si>
  <si>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</si>
  <si>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</si>
  <si>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</si>
  <si>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</si>
  <si>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</si>
  <si>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</si>
  <si>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</si>
  <si>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</si>
  <si>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</si>
  <si>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</si>
  <si>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</si>
  <si>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</si>
  <si>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</si>
  <si>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</si>
  <si>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</si>
  <si>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</si>
  <si>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</si>
  <si>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</si>
  <si>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</si>
  <si>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</si>
  <si>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</si>
  <si>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</si>
  <si>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</si>
  <si>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</si>
  <si>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</si>
  <si>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</si>
  <si>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</si>
  <si>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</si>
  <si>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</si>
  <si>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</si>
  <si>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</si>
  <si>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</si>
  <si>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</si>
  <si>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</si>
  <si>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</si>
  <si>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</si>
  <si>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</si>
  <si>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</si>
  <si>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</si>
  <si>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</si>
  <si>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</si>
  <si>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</si>
  <si>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</si>
  <si>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</si>
  <si>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</si>
  <si>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</si>
  <si>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</si>
  <si>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</si>
  <si>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</si>
  <si>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</si>
  <si>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</si>
  <si>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</si>
  <si>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</si>
  <si>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</si>
  <si>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</si>
  <si>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</si>
  <si>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</si>
  <si>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</si>
  <si>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</si>
  <si>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</si>
  <si>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</si>
  <si>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</si>
  <si>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</si>
  <si>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</si>
  <si>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</si>
  <si>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</si>
  <si>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</si>
  <si>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</si>
  <si>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</si>
  <si>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</si>
  <si>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</si>
  <si>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</si>
  <si>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</si>
  <si>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</si>
  <si>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</si>
  <si>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</si>
  <si>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</si>
  <si>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</si>
  <si>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</si>
  <si>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</si>
  <si>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</si>
  <si>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</si>
  <si>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</si>
  <si>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</si>
  <si>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</si>
  <si>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</si>
  <si>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</si>
  <si>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</si>
  <si>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</si>
  <si>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</si>
  <si>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</si>
  <si>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</si>
  <si>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</si>
  <si>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</si>
  <si>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</si>
  <si>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</si>
  <si>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</si>
  <si>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</si>
  <si>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</si>
  <si>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</si>
  <si>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</si>
  <si>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</si>
  <si>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</si>
  <si>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</si>
  <si>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</si>
  <si>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</si>
  <si>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</si>
  <si>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</si>
  <si>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</si>
  <si>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</si>
  <si>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</si>
  <si>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</si>
  <si>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</si>
  <si>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</si>
  <si>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</si>
  <si>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</si>
  <si>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</si>
  <si>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</si>
  <si>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</si>
  <si>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</si>
  <si>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</si>
  <si>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</si>
  <si>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</si>
  <si>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</si>
  <si>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</si>
  <si>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</si>
  <si>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</si>
  <si>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</si>
  <si>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</si>
  <si>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</si>
  <si>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</si>
  <si>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</si>
  <si>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</si>
  <si>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</si>
  <si>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</si>
  <si>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</si>
  <si>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</si>
  <si>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</si>
  <si>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</si>
  <si>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</si>
  <si>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</si>
  <si>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</si>
  <si>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</si>
  <si>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</si>
  <si>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</si>
  <si>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</si>
  <si>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</si>
  <si>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</si>
  <si>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</si>
  <si>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</si>
  <si>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</si>
  <si>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</si>
  <si>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</si>
  <si>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</si>
  <si>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</si>
  <si>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</si>
  <si>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</si>
  <si>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</si>
  <si>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</si>
  <si>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</si>
  <si>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</si>
  <si>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</si>
  <si>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</si>
  <si>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</si>
  <si>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</si>
  <si>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</si>
  <si>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</si>
  <si>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</si>
  <si>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</si>
  <si>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</si>
  <si>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</si>
  <si>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</si>
  <si>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</si>
  <si>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</si>
  <si>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</si>
  <si>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</si>
  <si>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</si>
  <si>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</si>
  <si>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</si>
  <si>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</si>
  <si>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</si>
  <si>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</si>
  <si>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</si>
  <si>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</si>
  <si>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</si>
  <si>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</si>
  <si>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</si>
  <si>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</si>
  <si>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</si>
  <si>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</si>
  <si>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</si>
  <si>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</si>
  <si>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</si>
  <si>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</si>
  <si>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</si>
  <si>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</si>
  <si>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</si>
  <si>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</si>
  <si>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</si>
  <si>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</si>
  <si>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</si>
  <si>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</si>
  <si>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</si>
  <si>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</si>
  <si>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</si>
  <si>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</si>
  <si>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</si>
  <si>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</si>
  <si>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</si>
  <si>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</si>
  <si>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</si>
  <si>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</si>
  <si>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</si>
  <si>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</si>
  <si>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</si>
  <si>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</si>
  <si>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</si>
  <si>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</si>
  <si>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</si>
  <si>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</si>
  <si>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</si>
  <si>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</si>
  <si>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</si>
  <si>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</si>
  <si>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</si>
  <si>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</si>
  <si>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</si>
  <si>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</si>
  <si>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</si>
  <si>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</si>
  <si>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</si>
  <si>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</si>
  <si>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</si>
  <si>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</si>
  <si>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</si>
  <si>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</si>
  <si>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</si>
  <si>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</si>
  <si>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</si>
  <si>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</si>
  <si>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</si>
  <si>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</si>
  <si>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</si>
  <si>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</si>
  <si>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</si>
  <si>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</si>
  <si>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</si>
  <si>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</si>
  <si>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</si>
  <si>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</si>
  <si>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</si>
  <si>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</si>
  <si>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</si>
  <si>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</si>
  <si>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</si>
  <si>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</si>
  <si>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</si>
  <si>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</si>
  <si>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</si>
  <si>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</si>
  <si>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</si>
  <si>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</si>
  <si>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</si>
  <si>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</si>
  <si>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</si>
  <si>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</si>
  <si>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</si>
  <si>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</si>
  <si>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</si>
  <si>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</si>
  <si>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</si>
  <si>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</si>
  <si>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</si>
  <si>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</si>
  <si>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</si>
  <si>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</si>
  <si>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</si>
  <si>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</si>
  <si>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</si>
  <si>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</si>
  <si>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</si>
  <si>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</si>
  <si>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</si>
  <si>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</si>
  <si>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</si>
  <si>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</si>
  <si>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</si>
  <si>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</si>
  <si>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</si>
  <si>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</si>
  <si>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</si>
  <si>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</si>
  <si>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</si>
  <si>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</si>
  <si>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</si>
  <si>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</si>
  <si>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</si>
  <si>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</si>
  <si>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</si>
  <si>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</si>
  <si>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</si>
  <si>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</si>
  <si>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</si>
  <si>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</si>
  <si>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</si>
  <si>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</si>
  <si>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</si>
  <si>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</si>
  <si>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</si>
  <si>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</si>
  <si>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</si>
  <si>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</si>
  <si>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</si>
  <si>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</si>
  <si>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</si>
  <si>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</si>
  <si>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</si>
  <si>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</si>
  <si>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</si>
  <si>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</si>
  <si>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</si>
  <si>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</si>
  <si>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</si>
  <si>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</si>
  <si>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</si>
  <si>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</si>
  <si>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</si>
  <si>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</si>
  <si>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</si>
  <si>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</si>
  <si>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</si>
  <si>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</si>
  <si>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</si>
  <si>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</si>
  <si>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</si>
  <si>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</si>
  <si>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</si>
  <si>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</si>
  <si>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</si>
  <si>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</si>
  <si>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</si>
  <si>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</si>
  <si>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</si>
  <si>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</si>
  <si>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</si>
  <si>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</si>
  <si>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</si>
  <si>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</si>
  <si>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</si>
  <si>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</si>
  <si>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</si>
  <si>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</si>
  <si>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</si>
  <si>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</si>
  <si>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</si>
  <si>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</si>
  <si>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</si>
  <si>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</si>
  <si>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</si>
  <si>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</si>
  <si>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</si>
  <si>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</si>
  <si>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</si>
  <si>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</si>
  <si>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</si>
  <si>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</si>
  <si>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</si>
  <si>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</si>
  <si>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</si>
  <si>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</si>
  <si>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</si>
  <si>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</si>
  <si>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</si>
  <si>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</si>
  <si>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</si>
  <si>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</si>
  <si>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</si>
  <si>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</si>
  <si>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</si>
  <si>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</si>
  <si>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</si>
  <si>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</si>
  <si>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</si>
  <si>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</si>
  <si>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</si>
  <si>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</si>
  <si>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</si>
  <si>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</si>
  <si>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</si>
  <si>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</si>
  <si>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</si>
  <si>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</si>
  <si>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</si>
  <si>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</si>
  <si>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</si>
  <si>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</si>
  <si>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</si>
  <si>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</si>
  <si>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</si>
  <si>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</si>
  <si>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</si>
  <si>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</si>
  <si>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</si>
  <si>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</si>
  <si>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</si>
  <si>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</si>
  <si>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</si>
  <si>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</si>
  <si>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</si>
  <si>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</si>
  <si>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</si>
  <si>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</si>
  <si>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</si>
  <si>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</si>
  <si>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</si>
  <si>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</si>
  <si>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</si>
  <si>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</si>
  <si>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</si>
  <si>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</si>
  <si>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</si>
  <si>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</si>
  <si>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</si>
  <si>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</si>
  <si>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</si>
  <si>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</si>
  <si>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</si>
  <si>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</si>
  <si>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</si>
  <si>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</si>
  <si>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</si>
  <si>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</si>
  <si>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</si>
  <si>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</si>
  <si>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</si>
  <si>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</si>
  <si>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</si>
  <si>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</si>
  <si>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</si>
  <si>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</si>
  <si>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</si>
  <si>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</si>
  <si>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</si>
  <si>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</si>
  <si>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</si>
  <si>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</si>
  <si>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</si>
  <si>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</si>
  <si>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</si>
  <si>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</si>
  <si>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</si>
  <si>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</si>
  <si>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</si>
  <si>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</si>
  <si>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</si>
  <si>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</si>
  <si>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</si>
  <si>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</si>
  <si>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</si>
  <si>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</si>
  <si>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</si>
  <si>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</si>
  <si>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</si>
  <si>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</si>
  <si>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</si>
  <si>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</si>
  <si>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</si>
  <si>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</si>
  <si>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</si>
  <si>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</si>
  <si>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</si>
  <si>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</si>
  <si>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</si>
  <si>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</si>
  <si>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</si>
  <si>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</si>
  <si>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</si>
  <si>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</si>
  <si>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</si>
  <si>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</si>
  <si>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</si>
  <si>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</si>
  <si>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</si>
  <si>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</si>
  <si>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</si>
  <si>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</si>
  <si>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</si>
  <si>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</si>
  <si>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</si>
  <si>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</si>
  <si>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</si>
  <si>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</si>
  <si>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</si>
  <si>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</si>
  <si>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</si>
  <si>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</si>
  <si>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</si>
  <si>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</si>
  <si>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</si>
  <si>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</si>
  <si>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</si>
  <si>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</si>
  <si>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</si>
  <si>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</si>
  <si>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</si>
  <si>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</si>
  <si>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</si>
  <si>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</si>
  <si>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</si>
  <si>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</si>
  <si>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</si>
  <si>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</si>
  <si>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</si>
  <si>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</si>
  <si>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</si>
  <si>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</si>
  <si>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</si>
  <si>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</si>
  <si>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</si>
  <si>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</si>
  <si>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</si>
  <si>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</si>
  <si>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</si>
  <si>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</si>
  <si>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</si>
  <si>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</si>
  <si>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</si>
  <si>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</si>
  <si>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</si>
  <si>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</si>
  <si>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</si>
  <si>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</si>
  <si>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</si>
  <si>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</si>
  <si>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</si>
  <si>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</si>
  <si>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</si>
  <si>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</si>
  <si>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</si>
  <si>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</si>
  <si>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</si>
  <si>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</si>
  <si>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</si>
  <si>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</si>
  <si>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</si>
  <si>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</si>
  <si>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</si>
  <si>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</si>
  <si>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</si>
  <si>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</si>
  <si>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</si>
  <si>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</si>
  <si>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</si>
  <si>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</si>
  <si>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</si>
  <si>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</si>
  <si>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</si>
  <si>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</si>
  <si>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</si>
  <si>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</si>
  <si>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</si>
  <si>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</si>
  <si>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</si>
  <si>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</si>
  <si>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</si>
  <si>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</si>
  <si>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</si>
  <si>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</si>
  <si>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</si>
  <si>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</si>
  <si>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</si>
  <si>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</si>
  <si>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</si>
  <si>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</si>
  <si>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</si>
  <si>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</si>
  <si>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</si>
  <si>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</si>
  <si>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</si>
  <si>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</si>
  <si>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</si>
  <si>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</si>
  <si>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</si>
  <si>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</si>
  <si>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</si>
  <si>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</si>
  <si>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</si>
  <si>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</si>
  <si>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</si>
  <si>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</si>
  <si>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</si>
  <si>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</si>
  <si>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</si>
  <si>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</si>
  <si>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</si>
  <si>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</si>
  <si>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</si>
  <si>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</si>
  <si>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</si>
  <si>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</si>
  <si>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</si>
  <si>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</si>
  <si>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</si>
  <si>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</si>
  <si>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</si>
  <si>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</si>
  <si>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</si>
  <si>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</si>
  <si>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</si>
  <si>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</si>
  <si>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</si>
  <si>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</si>
  <si>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</si>
  <si>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</si>
  <si>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</si>
  <si>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</si>
  <si>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</si>
  <si>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</si>
  <si>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</si>
  <si>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</si>
  <si>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</si>
  <si>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</si>
  <si>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</si>
  <si>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</si>
  <si>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</si>
  <si>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</si>
  <si>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</si>
  <si>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</si>
  <si>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</si>
  <si>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</si>
  <si>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</si>
  <si>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</si>
  <si>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</si>
  <si>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</si>
  <si>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</si>
  <si>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</si>
  <si>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</si>
  <si>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</si>
  <si>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</si>
  <si>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</si>
  <si>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</si>
  <si>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</si>
  <si>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</si>
  <si>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</si>
  <si>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</si>
  <si>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</si>
  <si>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</si>
  <si>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</si>
  <si>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</si>
  <si>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</si>
  <si>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</si>
  <si>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</si>
  <si>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</si>
  <si>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</si>
  <si>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</si>
  <si>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</si>
  <si>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</si>
  <si>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</si>
  <si>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</si>
  <si>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</si>
  <si>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</si>
  <si>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</si>
  <si>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</si>
  <si>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</si>
  <si>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</si>
  <si>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</si>
  <si>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</si>
  <si>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</si>
  <si>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</si>
  <si>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</si>
  <si>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</si>
  <si>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</si>
  <si>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</si>
  <si>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</si>
  <si>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</si>
  <si>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</si>
  <si>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</si>
  <si>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</si>
  <si>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</si>
  <si>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</si>
  <si>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</si>
  <si>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</si>
  <si>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</si>
  <si>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</si>
  <si>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</si>
  <si>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</si>
  <si>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</si>
  <si>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</si>
  <si>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</si>
  <si>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</si>
  <si>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</si>
  <si>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</si>
  <si>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</si>
  <si>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</si>
  <si>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</si>
  <si>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</si>
  <si>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</si>
  <si>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</si>
  <si>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</si>
  <si>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</si>
  <si>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</si>
  <si>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</si>
  <si>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</si>
  <si>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</si>
  <si>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</si>
  <si>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</si>
  <si>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</si>
  <si>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</si>
  <si>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</si>
  <si>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</si>
  <si>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</si>
  <si>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</si>
  <si>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</si>
  <si>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</si>
  <si>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</si>
  <si>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</si>
  <si>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</si>
  <si>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</si>
  <si>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</si>
  <si>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</si>
  <si>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</si>
  <si>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</si>
  <si>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</si>
  <si>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</si>
  <si>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</si>
  <si>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</si>
  <si>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</si>
  <si>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</si>
  <si>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</si>
  <si>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</si>
  <si>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</si>
  <si>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</si>
  <si>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</si>
  <si>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</si>
  <si>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</si>
  <si>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</si>
  <si>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</si>
  <si>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</si>
  <si>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</si>
  <si>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</si>
  <si>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</si>
  <si>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</si>
  <si>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</si>
  <si>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</si>
  <si>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</si>
  <si>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</si>
  <si>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</si>
  <si>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</si>
  <si>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</si>
  <si>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</si>
  <si>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</si>
  <si>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</si>
  <si>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</si>
  <si>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</si>
  <si>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</si>
  <si>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</si>
  <si>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</si>
  <si>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</si>
  <si>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</si>
  <si>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</si>
  <si>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</si>
  <si>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</si>
  <si>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</si>
  <si>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</si>
  <si>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</si>
  <si>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</si>
  <si>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</si>
  <si>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</si>
  <si>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</si>
  <si>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</si>
  <si>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</si>
  <si>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</si>
  <si>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</si>
  <si>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</si>
  <si>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</si>
  <si>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</si>
  <si>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</si>
  <si>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</si>
  <si>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</si>
  <si>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</si>
  <si>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</si>
  <si>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</si>
  <si>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</si>
  <si>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</si>
  <si>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</si>
  <si>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</si>
  <si>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</si>
  <si>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</si>
  <si>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</si>
  <si>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</si>
  <si>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</si>
  <si>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</si>
  <si>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</si>
  <si>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</si>
  <si>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</si>
  <si>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</si>
  <si>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</si>
  <si>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</si>
  <si>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</si>
  <si>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</si>
  <si>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</si>
  <si>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</si>
  <si>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</si>
  <si>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</si>
  <si>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</si>
  <si>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</si>
  <si>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</si>
  <si>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</si>
  <si>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</si>
  <si>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</si>
  <si>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</si>
  <si>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</si>
  <si>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</si>
  <si>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</si>
  <si>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</si>
  <si>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</si>
  <si>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</si>
  <si>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</si>
  <si>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</si>
  <si>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</si>
  <si>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</si>
  <si>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</si>
  <si>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</si>
  <si>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</si>
  <si>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</si>
  <si>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</si>
  <si>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</si>
  <si>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</si>
  <si>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</si>
  <si>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</si>
  <si>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</si>
  <si>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</si>
  <si>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</si>
  <si>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</si>
  <si>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</si>
  <si>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</si>
  <si>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</si>
  <si>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</si>
  <si>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</si>
  <si>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</si>
  <si>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</si>
  <si>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</si>
  <si>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</si>
  <si>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</si>
  <si>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</si>
  <si>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</si>
  <si>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</si>
  <si>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</si>
  <si>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</si>
  <si>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</si>
  <si>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</si>
  <si>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</si>
  <si>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</si>
  <si>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</si>
  <si>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</si>
  <si>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</si>
  <si>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</si>
  <si>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</si>
  <si>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</si>
  <si>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</si>
  <si>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</si>
  <si>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</si>
  <si>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</si>
  <si>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</si>
  <si>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</si>
  <si>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</si>
  <si>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</si>
  <si>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</si>
  <si>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</si>
  <si>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</si>
  <si>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</si>
  <si>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</si>
  <si>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</si>
  <si>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</si>
  <si>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</si>
  <si>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</si>
  <si>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</si>
  <si>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</si>
  <si>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</si>
  <si>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</si>
  <si>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</si>
  <si>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</si>
  <si>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</si>
  <si>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</si>
  <si>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</si>
  <si>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</si>
  <si>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</si>
  <si>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</si>
  <si>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</si>
  <si>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</si>
  <si>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</si>
  <si>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</si>
  <si>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</si>
  <si>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</si>
  <si>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</si>
  <si>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</si>
  <si>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</si>
  <si>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</si>
  <si>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</si>
  <si>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</si>
  <si>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</si>
  <si>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</si>
  <si>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</si>
  <si>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</si>
  <si>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</si>
  <si>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</si>
  <si>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</si>
  <si>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</si>
  <si>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</si>
  <si>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</si>
  <si>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</si>
  <si>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</si>
  <si>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</si>
  <si>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</si>
  <si>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</si>
  <si>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</si>
  <si>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</si>
  <si>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</si>
  <si>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</si>
  <si>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</si>
  <si>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</si>
  <si>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</si>
  <si>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</si>
  <si>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</si>
  <si>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</si>
  <si>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</si>
  <si>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</si>
  <si>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</si>
  <si>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</si>
  <si>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</si>
  <si>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</si>
  <si>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</si>
  <si>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</si>
  <si>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</si>
  <si>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</si>
  <si>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</si>
  <si>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</si>
  <si>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</si>
  <si>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</si>
  <si>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</si>
  <si>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</si>
  <si>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</si>
  <si>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</si>
  <si>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</si>
  <si>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</si>
  <si>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</si>
  <si>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</si>
  <si>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</si>
  <si>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</si>
  <si>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</si>
  <si>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</si>
  <si>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</si>
  <si>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</si>
  <si>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</si>
  <si>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</si>
  <si>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</si>
  <si>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</si>
  <si>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</si>
  <si>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</si>
  <si>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</si>
  <si>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</si>
  <si>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</si>
  <si>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</si>
  <si>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</si>
  <si>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</si>
  <si>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</si>
  <si>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</si>
  <si>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</si>
  <si>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</si>
  <si>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</si>
  <si>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</si>
  <si>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</si>
  <si>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</si>
  <si>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</si>
  <si>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</si>
  <si>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</si>
  <si>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</si>
  <si>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</si>
  <si>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</si>
  <si>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</si>
  <si>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</si>
  <si>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</si>
  <si>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</si>
  <si>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</si>
  <si>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</si>
  <si>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</si>
  <si>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</si>
  <si>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</si>
  <si>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</si>
  <si>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</si>
  <si>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</si>
  <si>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</si>
  <si>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</si>
  <si>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</si>
  <si>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</si>
  <si>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</si>
  <si>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</si>
  <si>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</si>
  <si>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</si>
  <si>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</si>
  <si>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</si>
  <si>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</si>
  <si>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</si>
  <si>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</si>
  <si>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</si>
  <si>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</si>
  <si>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</si>
  <si>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</si>
  <si>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</si>
  <si>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</si>
  <si>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</si>
  <si>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</si>
  <si>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</si>
  <si>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</si>
  <si>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</si>
  <si>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</si>
  <si>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</si>
  <si>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</si>
  <si>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</si>
  <si>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</si>
  <si>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</si>
  <si>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</si>
  <si>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</si>
  <si>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</si>
  <si>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</si>
  <si>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</si>
  <si>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</si>
  <si>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</si>
  <si>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</si>
  <si>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</si>
  <si>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</si>
  <si>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</si>
  <si>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</si>
  <si>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</si>
  <si>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</si>
  <si>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</si>
  <si>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</si>
  <si>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</si>
  <si>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</si>
  <si>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</si>
  <si>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</si>
  <si>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</si>
  <si>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</si>
  <si>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</si>
  <si>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</si>
  <si>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</si>
  <si>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</si>
  <si>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</si>
  <si>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</si>
  <si>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</si>
  <si>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</si>
  <si>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</si>
  <si>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</si>
  <si>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</si>
  <si>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</si>
  <si>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</si>
  <si>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</si>
  <si>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</si>
  <si>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</si>
  <si>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</si>
  <si>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</si>
  <si>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</si>
  <si>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</si>
  <si>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</si>
  <si>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</si>
  <si>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</si>
  <si>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</si>
  <si>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</si>
  <si>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</si>
  <si>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</si>
  <si>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</si>
  <si>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</si>
  <si>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</si>
  <si>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</si>
  <si>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</si>
  <si>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</si>
  <si>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</si>
  <si>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</si>
  <si>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</si>
  <si>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</si>
  <si>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</si>
  <si>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</si>
  <si>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</si>
  <si>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</si>
  <si>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</si>
  <si>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</si>
  <si>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</si>
  <si>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</si>
  <si>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</si>
  <si>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</si>
  <si>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</si>
  <si>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</si>
  <si>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</si>
  <si>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</si>
  <si>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</si>
  <si>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</si>
  <si>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</si>
  <si>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</si>
  <si>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</si>
  <si>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</si>
  <si>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</si>
  <si>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</si>
  <si>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</si>
  <si>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</si>
  <si>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</si>
  <si>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</si>
  <si>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</si>
  <si>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</si>
  <si>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</si>
  <si>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</si>
  <si>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</si>
  <si>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</si>
  <si>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</si>
  <si>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</si>
  <si>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</si>
  <si>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</si>
  <si>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</si>
  <si>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</si>
  <si>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</si>
  <si>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</si>
  <si>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</si>
  <si>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</si>
  <si>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</si>
  <si>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</si>
  <si>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</si>
  <si>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</si>
  <si>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</si>
  <si>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</si>
  <si>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</si>
  <si>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</si>
  <si>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</si>
  <si>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</si>
  <si>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</si>
  <si>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</si>
  <si>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</si>
  <si>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</si>
  <si>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</si>
  <si>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</si>
  <si>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</si>
  <si>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</si>
  <si>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</si>
  <si>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</si>
  <si>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</si>
  <si>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</si>
  <si>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</si>
  <si>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</si>
  <si>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</si>
  <si>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</si>
  <si>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</si>
  <si>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</si>
  <si>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</si>
  <si>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</si>
  <si>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</si>
  <si>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</si>
  <si>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</si>
  <si>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</si>
  <si>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</si>
  <si>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</si>
  <si>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</si>
  <si>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</si>
  <si>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</si>
  <si>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</si>
  <si>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</si>
  <si>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</si>
  <si>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</si>
  <si>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</si>
  <si>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</si>
  <si>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</si>
  <si>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</si>
  <si>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</si>
  <si>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</si>
  <si>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</si>
  <si>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</si>
  <si>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</si>
  <si>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</si>
  <si>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</si>
  <si>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</si>
  <si>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</si>
  <si>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</si>
  <si>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</si>
  <si>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</si>
  <si>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</si>
  <si>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</si>
  <si>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</si>
  <si>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</si>
  <si>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</si>
  <si>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</si>
  <si>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</si>
  <si>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</si>
  <si>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</si>
  <si>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</si>
  <si>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</si>
  <si>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</si>
  <si>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</si>
  <si>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</si>
  <si>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</si>
  <si>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</si>
  <si>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</si>
  <si>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</si>
  <si>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</si>
  <si>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</si>
  <si>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</si>
  <si>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</si>
  <si>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</si>
  <si>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</si>
  <si>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</si>
  <si>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</si>
  <si>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</si>
  <si>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</si>
  <si>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</si>
  <si>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</si>
  <si>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</si>
  <si>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</si>
  <si>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</si>
  <si>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</si>
  <si>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</si>
  <si>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</si>
  <si>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</si>
  <si>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</si>
  <si>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</si>
  <si>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</si>
  <si>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</si>
  <si>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</si>
  <si>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</si>
  <si>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</si>
  <si>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</si>
  <si>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</si>
  <si>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</si>
  <si>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</si>
  <si>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</si>
  <si>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</si>
  <si>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</si>
  <si>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</si>
  <si>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</si>
  <si>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</si>
  <si>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</si>
  <si>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</si>
  <si>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</si>
  <si>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</si>
  <si>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</si>
  <si>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</si>
  <si>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</si>
  <si>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</si>
  <si>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</si>
  <si>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</si>
  <si>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</si>
  <si>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</si>
  <si>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</si>
  <si>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</si>
  <si>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</si>
  <si>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</si>
  <si>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</si>
  <si>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</si>
  <si>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</si>
  <si>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</si>
  <si>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</si>
  <si>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</si>
  <si>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</si>
  <si>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</si>
  <si>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</si>
  <si>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</si>
  <si>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</si>
  <si>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</si>
  <si>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</si>
  <si>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</si>
  <si>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</si>
  <si>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</si>
  <si>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</si>
  <si>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</si>
  <si>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</si>
  <si>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</si>
  <si>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</si>
  <si>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</si>
  <si>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</si>
  <si>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</si>
  <si>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</si>
  <si>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</si>
  <si>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</si>
  <si>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</si>
  <si>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</si>
  <si>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</si>
  <si>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</si>
  <si>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</si>
  <si>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</si>
  <si>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</si>
  <si>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</si>
  <si>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</si>
  <si>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</si>
  <si>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</si>
  <si>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</si>
  <si>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</si>
  <si>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</si>
  <si>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</si>
  <si>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</si>
  <si>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</si>
  <si>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</si>
  <si>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</si>
  <si>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</si>
  <si>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</si>
  <si>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</si>
  <si>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</si>
  <si>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</si>
  <si>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</si>
  <si>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</si>
  <si>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</si>
  <si>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</si>
  <si>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</si>
  <si>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</si>
  <si>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</si>
  <si>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</si>
  <si>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</si>
  <si>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</si>
  <si>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</si>
  <si>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</si>
  <si>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</si>
  <si>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</si>
  <si>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</si>
  <si>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</si>
  <si>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</si>
  <si>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</si>
  <si>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</si>
  <si>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</si>
  <si>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</si>
  <si>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</si>
  <si>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</si>
  <si>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</si>
  <si>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</si>
  <si>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</si>
  <si>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</si>
  <si>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</si>
  <si>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</si>
  <si>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</si>
  <si>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</si>
  <si>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</si>
  <si>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</si>
  <si>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</si>
  <si>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</si>
  <si>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</si>
  <si>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</si>
  <si>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</si>
  <si>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</si>
  <si>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</si>
  <si>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</si>
  <si>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</si>
  <si>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</si>
  <si>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</si>
  <si>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</si>
  <si>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</si>
  <si>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</si>
  <si>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</si>
  <si>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</si>
  <si>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</si>
  <si>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</si>
  <si>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</si>
  <si>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</si>
  <si>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</si>
  <si>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</si>
  <si>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</si>
  <si>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</si>
  <si>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</si>
  <si>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</si>
  <si>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</si>
  <si>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</si>
  <si>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</si>
  <si>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</si>
  <si>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</si>
  <si>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</si>
  <si>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</si>
  <si>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</si>
  <si>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</si>
  <si>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</si>
  <si>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</si>
  <si>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</si>
  <si>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</si>
  <si>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</si>
  <si>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</si>
  <si>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</si>
  <si>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</si>
  <si>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</si>
  <si>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</si>
  <si>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</si>
  <si>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</si>
  <si>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</si>
  <si>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</si>
  <si>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</si>
  <si>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</si>
  <si>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</si>
  <si>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</si>
  <si>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</si>
  <si>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</si>
  <si>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</si>
  <si>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</si>
  <si>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</si>
  <si>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</si>
  <si>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</si>
  <si>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</si>
  <si>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</si>
  <si>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</si>
  <si>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</si>
  <si>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</si>
  <si>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</si>
  <si>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</si>
  <si>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</si>
  <si>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</si>
  <si>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</si>
  <si>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</si>
  <si>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</si>
  <si>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</si>
  <si>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</si>
  <si>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</si>
  <si>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</si>
  <si>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</si>
  <si>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</si>
  <si>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</si>
  <si>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</si>
  <si>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</si>
  <si>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</si>
  <si>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</si>
  <si>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</si>
  <si>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</si>
  <si>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</si>
  <si>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</si>
  <si>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</si>
  <si>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</si>
  <si>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</si>
  <si>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</si>
  <si>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</si>
  <si>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</si>
  <si>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</si>
  <si>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</si>
  <si>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</si>
  <si>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</si>
  <si>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</si>
  <si>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</si>
  <si>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</si>
  <si>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</si>
  <si>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</si>
  <si>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</si>
  <si>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</si>
  <si>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</si>
  <si>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</si>
  <si>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</si>
  <si>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</si>
  <si>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</si>
  <si>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</si>
  <si>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</si>
  <si>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</si>
  <si>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</si>
  <si>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</si>
  <si>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</si>
  <si>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</si>
  <si>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</si>
  <si>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</si>
  <si>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</si>
  <si>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</si>
  <si>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</si>
  <si>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</si>
  <si>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</si>
  <si>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</si>
  <si>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</si>
  <si>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</si>
  <si>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</si>
  <si>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</si>
  <si>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</si>
  <si>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</si>
  <si>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</si>
  <si>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</si>
  <si>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</si>
  <si>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</si>
  <si>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</si>
  <si>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</si>
  <si>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</si>
  <si>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</si>
  <si>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</si>
  <si>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</si>
  <si>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</si>
  <si>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</si>
  <si>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</si>
  <si>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</si>
  <si>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</si>
  <si>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</si>
  <si>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</si>
  <si>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</si>
  <si>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</si>
  <si>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</si>
  <si>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</si>
  <si>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</si>
  <si>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</si>
  <si>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</si>
  <si>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</si>
  <si>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</si>
  <si>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</si>
  <si>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</si>
  <si>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</si>
  <si>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</si>
  <si>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</si>
  <si>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</si>
  <si>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</si>
  <si>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</si>
  <si>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</si>
  <si>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</si>
  <si>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</si>
  <si>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</si>
  <si>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</si>
  <si>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</si>
  <si>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</si>
  <si>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</si>
  <si>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</si>
  <si>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</si>
  <si>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</si>
  <si>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</si>
  <si>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</si>
  <si>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</si>
  <si>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</si>
  <si>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</si>
  <si>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</si>
  <si>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</si>
  <si>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</si>
  <si>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</si>
  <si>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</si>
  <si>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</si>
  <si>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</si>
  <si>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</si>
  <si>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</si>
  <si>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</si>
  <si>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</si>
  <si>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</si>
  <si>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</si>
  <si>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</si>
  <si>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</si>
  <si>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</si>
  <si>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</si>
  <si>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</si>
  <si>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</si>
  <si>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</si>
  <si>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</si>
  <si>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</si>
  <si>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</si>
  <si>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</si>
  <si>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</si>
  <si>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</si>
  <si>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</si>
  <si>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</si>
  <si>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</si>
  <si>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</si>
  <si>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</si>
  <si>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</si>
  <si>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</si>
  <si>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</si>
  <si>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</si>
  <si>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</si>
  <si>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</si>
  <si>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</si>
  <si>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</si>
  <si>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</si>
  <si>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</si>
  <si>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</si>
  <si>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</si>
  <si>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</si>
  <si>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</si>
  <si>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</si>
  <si>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</si>
  <si>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</si>
  <si>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</si>
  <si>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</si>
  <si>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</si>
  <si>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</si>
  <si>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</si>
  <si>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</si>
  <si>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</si>
  <si>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</si>
  <si>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</si>
  <si>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</si>
  <si>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</si>
  <si>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</si>
  <si>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</si>
  <si>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</si>
  <si>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</si>
  <si>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</si>
  <si>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</si>
  <si>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</si>
  <si>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</si>
  <si>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</si>
  <si>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</si>
  <si>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</si>
  <si>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</si>
  <si>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</si>
  <si>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</si>
  <si>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</si>
  <si>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</si>
  <si>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</si>
  <si>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</si>
  <si>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</si>
  <si>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</si>
  <si>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</si>
  <si>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</si>
  <si>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</si>
  <si>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</si>
  <si>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</si>
  <si>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</si>
  <si>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</si>
  <si>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</si>
  <si>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</si>
  <si>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</si>
  <si>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</si>
  <si>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</si>
  <si>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</si>
  <si>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</si>
  <si>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</si>
  <si>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</si>
  <si>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</si>
  <si>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</si>
  <si>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</si>
  <si>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</si>
  <si>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</si>
  <si>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</si>
  <si>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</si>
  <si>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</si>
  <si>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</si>
  <si>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</si>
  <si>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</si>
  <si>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</si>
  <si>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</si>
  <si>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</si>
  <si>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</si>
  <si>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</si>
  <si>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</si>
  <si>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</si>
  <si>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</si>
  <si>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</si>
  <si>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</si>
  <si>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</si>
  <si>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</si>
  <si>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</si>
  <si>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</si>
  <si>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</si>
  <si>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</si>
  <si>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</si>
  <si>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</si>
  <si>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</si>
  <si>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</si>
  <si>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</si>
  <si>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</si>
  <si>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</si>
  <si>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</si>
  <si>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</si>
  <si>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</si>
  <si>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</si>
  <si>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</si>
  <si>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</si>
  <si>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</si>
  <si>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</si>
  <si>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</si>
  <si>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</si>
  <si>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</si>
  <si>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</si>
  <si>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</si>
  <si>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</si>
  <si>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</si>
  <si>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</si>
  <si>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</si>
  <si>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</si>
  <si>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</si>
  <si>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</si>
  <si>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</si>
  <si>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</si>
  <si>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</si>
  <si>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</si>
  <si>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</si>
  <si>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</si>
  <si>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</si>
  <si>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</si>
  <si>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</si>
  <si>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</si>
  <si>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</si>
  <si>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</si>
  <si>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</si>
  <si>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</si>
  <si>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</si>
  <si>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</si>
  <si>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</si>
  <si>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</si>
  <si>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</si>
  <si>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</si>
  <si>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</si>
  <si>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</si>
  <si>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</si>
  <si>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</si>
  <si>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</si>
  <si>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</si>
  <si>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</si>
  <si>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</si>
  <si>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</si>
  <si>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</si>
  <si>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</si>
  <si>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</si>
  <si>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</si>
  <si>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</si>
  <si>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</si>
  <si>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</si>
  <si>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</si>
  <si>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</si>
  <si>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</si>
  <si>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</si>
  <si>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</si>
  <si>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</si>
  <si>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</si>
  <si>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</si>
  <si>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</si>
  <si>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</si>
  <si>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</si>
  <si>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</si>
  <si>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</si>
  <si>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</si>
  <si>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</si>
  <si>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</si>
  <si>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</si>
  <si>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</si>
  <si>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</si>
  <si>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</si>
  <si>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</si>
  <si>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</si>
  <si>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</si>
  <si>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</si>
  <si>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</si>
  <si>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</si>
  <si>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</si>
  <si>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</si>
  <si>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</si>
  <si>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</si>
  <si>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</si>
  <si>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</si>
  <si>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</si>
  <si>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</si>
  <si>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</si>
  <si>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</si>
  <si>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</si>
  <si>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</si>
  <si>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</si>
  <si>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</si>
  <si>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</si>
  <si>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</si>
  <si>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</si>
  <si>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</si>
  <si>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</si>
  <si>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</si>
  <si>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</si>
  <si>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</si>
  <si>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</si>
  <si>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</si>
  <si>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</si>
  <si>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</si>
  <si>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</si>
  <si>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</si>
  <si>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</si>
  <si>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</si>
  <si>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</si>
  <si>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</si>
  <si>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</si>
  <si>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</si>
  <si>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</si>
  <si>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</si>
  <si>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</si>
  <si>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</si>
  <si>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</si>
  <si>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</si>
  <si>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</si>
  <si>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</si>
  <si>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</si>
  <si>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</si>
  <si>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</si>
  <si>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</si>
  <si>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</si>
  <si>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</si>
  <si>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</si>
  <si>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</si>
  <si>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</si>
  <si>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</si>
  <si>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</si>
  <si>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</si>
  <si>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</si>
  <si>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</si>
  <si>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</si>
  <si>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</si>
  <si>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</si>
  <si>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</si>
  <si>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</si>
  <si>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</si>
  <si>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</si>
  <si>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</si>
  <si>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</si>
  <si>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</si>
  <si>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</si>
  <si>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</si>
  <si>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</si>
  <si>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</si>
  <si>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</si>
  <si>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</si>
  <si>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</si>
  <si>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</si>
  <si>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</si>
  <si>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</si>
  <si>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</si>
  <si>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</si>
  <si>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</si>
  <si>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</si>
  <si>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</si>
  <si>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</si>
  <si>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</si>
  <si>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</si>
  <si>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</si>
  <si>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</si>
  <si>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</si>
  <si>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</si>
  <si>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</si>
  <si>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</si>
  <si>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</si>
  <si>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</si>
  <si>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</si>
  <si>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</si>
  <si>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</si>
  <si>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</si>
  <si>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</si>
  <si>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</si>
  <si>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</si>
  <si>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</si>
  <si>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</si>
  <si>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</si>
  <si>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</si>
  <si>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</si>
  <si>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</si>
  <si>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</si>
  <si>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</si>
  <si>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</si>
  <si>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</si>
  <si>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</si>
  <si>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</si>
  <si>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</si>
  <si>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</si>
  <si>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</si>
  <si>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</si>
  <si>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</si>
  <si>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</si>
  <si>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</si>
  <si>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</si>
  <si>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</si>
  <si>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</si>
  <si>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</si>
  <si>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</si>
  <si>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</si>
  <si>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</si>
  <si>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</si>
  <si>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</si>
  <si>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</si>
  <si>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</si>
  <si>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</si>
  <si>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</si>
  <si>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</si>
  <si>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</si>
  <si>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</si>
  <si>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</si>
  <si>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</si>
  <si>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</si>
  <si>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</si>
  <si>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</si>
  <si>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</si>
  <si>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</si>
  <si>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</si>
  <si>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</si>
  <si>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</si>
  <si>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</si>
  <si>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</si>
  <si>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</si>
  <si>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</si>
  <si>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</si>
  <si>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</si>
  <si>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</si>
  <si>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</si>
  <si>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</si>
  <si>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</si>
  <si>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</si>
  <si>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</si>
  <si>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</si>
  <si>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</si>
  <si>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</si>
  <si>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</si>
  <si>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</si>
  <si>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</si>
  <si>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</si>
  <si>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</si>
  <si>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</si>
  <si>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</si>
  <si>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</si>
  <si>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</si>
  <si>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</si>
  <si>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</si>
  <si>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</si>
  <si>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</si>
  <si>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</si>
  <si>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</si>
  <si>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</si>
  <si>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</si>
  <si>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</si>
  <si>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</si>
  <si>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</si>
  <si>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</si>
  <si>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</si>
  <si>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</si>
  <si>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</si>
  <si>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</si>
  <si>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</si>
  <si>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</si>
  <si>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</si>
  <si>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</si>
  <si>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</si>
  <si>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</si>
  <si>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</si>
  <si>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</si>
  <si>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</si>
  <si>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</si>
  <si>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</si>
  <si>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</si>
  <si>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</si>
  <si>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</si>
  <si>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</si>
  <si>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</si>
  <si>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</si>
  <si>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</si>
  <si>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</si>
  <si>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</si>
  <si>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</si>
  <si>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</si>
  <si>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</si>
  <si>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</si>
  <si>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</si>
  <si>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</si>
  <si>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</si>
  <si>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</si>
  <si>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</si>
  <si>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</si>
  <si>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</si>
  <si>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</si>
  <si>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</si>
  <si>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</si>
  <si>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</si>
  <si>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</si>
  <si>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</si>
  <si>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</si>
  <si>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</si>
  <si>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</si>
  <si>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</si>
  <si>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</si>
  <si>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</si>
  <si>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</si>
  <si>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</si>
  <si>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</si>
  <si>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</si>
  <si>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</si>
  <si>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</si>
  <si>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</si>
  <si>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</si>
  <si>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</si>
  <si>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</si>
  <si>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</si>
  <si>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</si>
  <si>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</si>
  <si>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</si>
  <si>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</si>
  <si>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</si>
  <si>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</si>
  <si>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</si>
  <si>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</si>
  <si>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</si>
  <si>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</si>
  <si>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</si>
  <si>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</si>
  <si>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</si>
  <si>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</si>
  <si>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</si>
  <si>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</si>
  <si>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</si>
  <si>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</si>
  <si>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</si>
  <si>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</si>
  <si>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</si>
  <si>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</si>
  <si>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</si>
  <si>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</si>
  <si>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</si>
  <si>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</si>
  <si>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</si>
  <si>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</si>
  <si>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</si>
  <si>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</si>
  <si>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</si>
  <si>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</si>
  <si>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</si>
  <si>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</si>
  <si>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</si>
  <si>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</si>
  <si>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</si>
  <si>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</si>
  <si>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</si>
  <si>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</si>
  <si>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</si>
  <si>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</si>
  <si>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</si>
  <si>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</si>
  <si>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</si>
  <si>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</si>
  <si>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</si>
  <si>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</si>
  <si>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</si>
  <si>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</si>
  <si>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</si>
  <si>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</si>
  <si>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</si>
  <si>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</si>
  <si>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</si>
  <si>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</si>
  <si>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</si>
  <si>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</si>
  <si>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</si>
  <si>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</si>
  <si>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</si>
  <si>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</si>
  <si>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</si>
  <si>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</si>
  <si>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</si>
  <si>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</si>
  <si>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</si>
  <si>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</si>
  <si>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</si>
  <si>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</si>
  <si>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</si>
  <si>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</si>
  <si>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</si>
  <si>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</si>
  <si>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</si>
  <si>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</si>
  <si>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</si>
  <si>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</si>
  <si>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</si>
  <si>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</si>
  <si>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</si>
  <si>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</si>
  <si>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</si>
  <si>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</si>
  <si>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</si>
  <si>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</si>
  <si>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</si>
  <si>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</si>
  <si>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</si>
  <si>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</si>
  <si>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</si>
  <si>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</si>
  <si>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</si>
  <si>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</si>
  <si>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</si>
  <si>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</si>
  <si>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</si>
  <si>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</si>
  <si>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</si>
  <si>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</si>
  <si>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</si>
  <si>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</si>
  <si>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</si>
  <si>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</si>
  <si>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</si>
  <si>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</si>
  <si>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</si>
  <si>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Sparkle Power Inc.</t>
  </si>
  <si>
    <t>48502 Kato Road, Fremont CA 94538, USA</t>
  </si>
  <si>
    <t>Sean Liu</t>
  </si>
  <si>
    <t>seanl@sparklepower.com</t>
  </si>
  <si>
    <t>408-519-8888 ext 141</t>
  </si>
  <si>
    <t>Engineer Manager</t>
  </si>
  <si>
    <t>http://www.sparklepower.com/suppCMRT.html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</si>
</sst>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409]mmmm\ d\,\ yyyy;@"/>
    <numFmt numFmtId="169" formatCode="[$-409]d\-mmm\-yyyy;@"/>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8">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charset val="134"/>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sz val="11"/>
      <color rgb="FF00B050"/>
      <name val="Verdana"/>
      <family val="2"/>
    </font>
    <font>
      <b/>
      <sz val="11"/>
      <name val="SimSun"/>
      <family val="2"/>
    </font>
    <font>
      <sz val="11"/>
      <name val="Calibri"/>
      <family val="3"/>
      <charset val="128"/>
      <scheme val="minor"/>
    </font>
    <font>
      <sz val="11"/>
      <color rgb="FF000000"/>
      <name val="SimSun"/>
      <charset val="134"/>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FF0000"/>
      <name val="Verdana"/>
      <family val="3"/>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11"/>
      <color rgb="FF000000"/>
      <name val="Aptos Narrow"/>
      <family val="2"/>
    </font>
    <font>
      <sz val="9"/>
      <name val="Tahoma"/>
      <family val="2"/>
    </font>
    <font>
      <sz val="11"/>
      <name val="Arial"/>
      <family val="2"/>
    </font>
    <font>
      <u/>
      <sz val="10"/>
      <color theme="10"/>
      <name val="Verdan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5"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8" fontId="81"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1" fillId="0" borderId="0"/>
    <xf numFmtId="0" fontId="81"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1"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1" fillId="0" borderId="0"/>
    <xf numFmtId="0" fontId="67" fillId="0" borderId="0"/>
    <xf numFmtId="0" fontId="5" fillId="0" borderId="0"/>
    <xf numFmtId="0" fontId="5" fillId="0" borderId="0"/>
    <xf numFmtId="0" fontId="5" fillId="0" borderId="0"/>
    <xf numFmtId="0" fontId="5" fillId="0" borderId="0"/>
    <xf numFmtId="0" fontId="5" fillId="0" borderId="0"/>
    <xf numFmtId="0" fontId="81" fillId="0" borderId="0"/>
    <xf numFmtId="0" fontId="5" fillId="0" borderId="0"/>
    <xf numFmtId="0" fontId="81" fillId="0" borderId="0"/>
    <xf numFmtId="0" fontId="5"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7" fillId="0" borderId="0"/>
    <xf numFmtId="0" fontId="67" fillId="0" borderId="0"/>
    <xf numFmtId="0" fontId="5"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 fillId="0" borderId="0"/>
    <xf numFmtId="0" fontId="5" fillId="0" borderId="0"/>
    <xf numFmtId="168" fontId="4" fillId="0" borderId="0"/>
    <xf numFmtId="168" fontId="4" fillId="0" borderId="0"/>
    <xf numFmtId="0" fontId="68" fillId="0" borderId="0"/>
    <xf numFmtId="0" fontId="81"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1" fillId="0" borderId="0"/>
    <xf numFmtId="0" fontId="81" fillId="0" borderId="0"/>
    <xf numFmtId="0" fontId="81" fillId="0" borderId="0"/>
    <xf numFmtId="168" fontId="81"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5"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7" fillId="0" borderId="0" applyNumberFormat="0" applyFill="0" applyBorder="0" applyAlignment="0" applyProtection="0"/>
  </cellStyleXfs>
  <cellXfs count="403">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1"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6"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6" fillId="0" borderId="18" xfId="828" applyFont="1" applyFill="1" applyBorder="1" applyAlignment="1" applyProtection="1">
      <alignment vertical="center" wrapText="1"/>
      <protection hidden="1"/>
    </xf>
    <xf numFmtId="0" fontId="76"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6"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8"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6"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4"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6"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8"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6" fillId="0" borderId="0" xfId="828" applyFont="1" applyAlignment="1" applyProtection="1">
      <alignment vertical="center"/>
      <protection locked="0"/>
    </xf>
    <xf numFmtId="0" fontId="7" fillId="80" borderId="32" xfId="0" applyFont="1" applyFill="1" applyBorder="1" applyAlignment="1" applyProtection="1">
      <alignment vertical="center" wrapText="1"/>
      <protection hidden="1"/>
    </xf>
    <xf numFmtId="0" fontId="76"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8" fillId="0" borderId="0" xfId="0" applyFont="1" applyAlignment="1">
      <alignment vertical="top" wrapText="1"/>
    </xf>
    <xf numFmtId="0" fontId="46" fillId="0" borderId="0" xfId="0" applyFont="1" applyAlignment="1">
      <alignment vertical="top" wrapText="1"/>
    </xf>
    <xf numFmtId="0" fontId="88" fillId="0" borderId="0" xfId="0" applyFont="1" applyAlignment="1">
      <alignment vertical="top" wrapText="1"/>
    </xf>
    <xf numFmtId="0" fontId="100" fillId="0" borderId="0" xfId="0" applyFont="1" applyAlignment="1">
      <alignment vertical="top" wrapText="1"/>
    </xf>
    <xf numFmtId="0" fontId="86"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96" fillId="0" borderId="0" xfId="510" applyFont="1" applyAlignment="1">
      <alignment horizontal="left" vertical="top" wrapText="1"/>
    </xf>
    <xf numFmtId="0" fontId="87"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6" fillId="0" borderId="0" xfId="0" applyFont="1" applyAlignment="1">
      <alignment vertical="top" wrapText="1"/>
    </xf>
    <xf numFmtId="0" fontId="105" fillId="0" borderId="0" xfId="0" applyFont="1" applyAlignment="1">
      <alignment vertical="top" wrapText="1"/>
    </xf>
    <xf numFmtId="0" fontId="104" fillId="0" borderId="0" xfId="0" applyFont="1" applyAlignment="1">
      <alignment vertical="top" wrapText="1"/>
    </xf>
    <xf numFmtId="0" fontId="106" fillId="0" borderId="0" xfId="0" applyFont="1" applyAlignment="1">
      <alignment vertical="top" wrapText="1"/>
    </xf>
    <xf numFmtId="0" fontId="99" fillId="0" borderId="0" xfId="0" applyFont="1" applyAlignment="1">
      <alignment vertical="top" wrapText="1"/>
    </xf>
    <xf numFmtId="0" fontId="108" fillId="0" borderId="0" xfId="0" applyFont="1" applyAlignment="1">
      <alignment vertical="top" wrapText="1"/>
    </xf>
    <xf numFmtId="0" fontId="78" fillId="0" borderId="0" xfId="638" applyFont="1" applyAlignment="1">
      <alignment horizontal="left" vertical="top" wrapText="1"/>
    </xf>
    <xf numFmtId="0" fontId="111" fillId="0" borderId="0" xfId="0" applyFont="1" applyAlignment="1">
      <alignment vertical="top" wrapText="1"/>
    </xf>
    <xf numFmtId="0" fontId="97"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8" fillId="0" borderId="0" xfId="638"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8"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89" fillId="0" borderId="0" xfId="0" applyFont="1" applyAlignment="1">
      <alignment horizontal="left" vertical="center" wrapText="1"/>
    </xf>
    <xf numFmtId="0" fontId="78"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2" fillId="0" borderId="0" xfId="0" applyFont="1" applyAlignment="1">
      <alignment vertical="top" wrapText="1"/>
    </xf>
    <xf numFmtId="0" fontId="96" fillId="81" borderId="0" xfId="0" applyFont="1" applyFill="1" applyAlignment="1">
      <alignment vertical="top" wrapText="1"/>
    </xf>
    <xf numFmtId="0" fontId="78" fillId="0" borderId="0" xfId="0" applyFont="1" applyAlignment="1">
      <alignment vertical="top"/>
    </xf>
    <xf numFmtId="0" fontId="78" fillId="0" borderId="18" xfId="0" applyFont="1" applyBorder="1" applyAlignment="1">
      <alignment vertical="center" wrapText="1"/>
    </xf>
    <xf numFmtId="0" fontId="46" fillId="0" borderId="0" xfId="0" applyFont="1"/>
    <xf numFmtId="0" fontId="46" fillId="0" borderId="0" xfId="0" applyFont="1" applyAlignment="1">
      <alignment vertical="top"/>
    </xf>
    <xf numFmtId="0" fontId="78"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8" fillId="0" borderId="0" xfId="827" applyFont="1" applyAlignment="1">
      <alignment horizontal="left" vertical="top" wrapText="1"/>
    </xf>
    <xf numFmtId="0" fontId="46" fillId="0" borderId="0" xfId="827" applyFont="1" applyAlignment="1">
      <alignment horizontal="justify" vertical="top"/>
    </xf>
    <xf numFmtId="0" fontId="78"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114" fillId="0" borderId="0" xfId="0" applyFont="1" applyAlignment="1">
      <alignment wrapText="1"/>
    </xf>
    <xf numFmtId="0" fontId="48" fillId="0" borderId="0" xfId="0" applyFont="1" applyAlignment="1">
      <alignment wrapText="1"/>
    </xf>
    <xf numFmtId="0" fontId="100" fillId="0" borderId="0" xfId="506" applyFont="1" applyAlignment="1">
      <alignment horizontal="left" vertical="top" wrapText="1"/>
    </xf>
    <xf numFmtId="9" fontId="48" fillId="0" borderId="0" xfId="0" applyNumberFormat="1" applyFont="1" applyAlignment="1">
      <alignment horizontal="left" vertical="top"/>
    </xf>
    <xf numFmtId="0" fontId="116"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0" fillId="45" borderId="57" xfId="0" applyFont="1" applyFill="1" applyBorder="1" applyAlignment="1">
      <alignment horizontal="center" vertical="center" wrapText="1"/>
    </xf>
    <xf numFmtId="0" fontId="80"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6" fillId="0" borderId="31" xfId="828" applyFont="1" applyFill="1" applyBorder="1" applyAlignment="1" applyProtection="1">
      <alignment horizontal="left" vertical="center" wrapText="1"/>
    </xf>
    <xf numFmtId="0" fontId="76" fillId="0" borderId="25" xfId="828" applyFont="1" applyFill="1" applyBorder="1" applyAlignment="1" applyProtection="1">
      <alignment horizontal="left" vertical="center" wrapText="1"/>
    </xf>
    <xf numFmtId="0" fontId="76" fillId="0" borderId="58" xfId="828" applyFont="1"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828" applyFont="1" applyFill="1" applyBorder="1" applyAlignment="1" applyProtection="1">
      <alignment horizontal="center" wrapText="1"/>
      <protection hidden="1"/>
    </xf>
    <xf numFmtId="0" fontId="20" fillId="45" borderId="0" xfId="0" applyFont="1" applyFill="1" applyAlignment="1">
      <alignment horizontal="center" wrapText="1"/>
    </xf>
    <xf numFmtId="49" fontId="77" fillId="45" borderId="56" xfId="828" applyNumberFormat="1" applyFon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0" fontId="24" fillId="0" borderId="25" xfId="828"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828"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17" fillId="45" borderId="56" xfId="828"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44" fillId="45" borderId="34" xfId="828" applyFont="1" applyFill="1" applyBorder="1" applyAlignment="1" applyProtection="1">
      <alignment horizontal="center" vertical="center"/>
      <protection locked="0"/>
    </xf>
    <xf numFmtId="0" fontId="44"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49" fontId="11" fillId="45" borderId="56" xfId="497" applyNumberFormat="1" applyFill="1" applyBorder="1" applyAlignment="1" applyProtection="1">
      <alignment horizontal="left" vertical="center" wrapText="1"/>
      <protection locked="0"/>
    </xf>
  </cellXfs>
  <cellStyles count="829">
    <cellStyle name="20% - Accent1" xfId="687" builtinId="30" customBuiltin="1"/>
    <cellStyle name="20% - Accent1 2" xfId="6"/>
    <cellStyle name="20% - Accent1 2 2" xfId="596"/>
    <cellStyle name="20% - Accent1 2 2 2" xfId="759"/>
    <cellStyle name="20% - Accent1 2 3" xfId="712"/>
    <cellStyle name="20% - Accent1 3" xfId="806"/>
    <cellStyle name="20% - Accent2" xfId="691" builtinId="34" customBuiltin="1"/>
    <cellStyle name="20% - Accent2 2" xfId="7"/>
    <cellStyle name="20% - Accent2 2 2" xfId="597"/>
    <cellStyle name="20% - Accent2 2 2 2" xfId="760"/>
    <cellStyle name="20% - Accent2 2 3" xfId="713"/>
    <cellStyle name="20% - Accent2 3" xfId="809"/>
    <cellStyle name="20% - Accent3" xfId="695" builtinId="38" customBuiltin="1"/>
    <cellStyle name="20% - Accent3 2" xfId="8"/>
    <cellStyle name="20% - Accent3 2 2" xfId="598"/>
    <cellStyle name="20% - Accent3 2 2 2" xfId="761"/>
    <cellStyle name="20% - Accent3 2 3" xfId="714"/>
    <cellStyle name="20% - Accent3 3" xfId="812"/>
    <cellStyle name="20% - Accent4" xfId="699" builtinId="42" customBuiltin="1"/>
    <cellStyle name="20% - Accent4 2" xfId="9"/>
    <cellStyle name="20% - Accent4 2 2" xfId="599"/>
    <cellStyle name="20% - Accent4 2 2 2" xfId="762"/>
    <cellStyle name="20% - Accent4 2 3" xfId="715"/>
    <cellStyle name="20% - Accent4 3" xfId="815"/>
    <cellStyle name="20% - Accent5" xfId="703" builtinId="46" customBuiltin="1"/>
    <cellStyle name="20% - Accent5 2" xfId="10"/>
    <cellStyle name="20% - Accent5 2 2" xfId="600"/>
    <cellStyle name="20% - Accent5 2 2 2" xfId="763"/>
    <cellStyle name="20% - Accent5 2 3" xfId="716"/>
    <cellStyle name="20% - Accent5 3" xfId="818"/>
    <cellStyle name="20% - Accent6" xfId="707" builtinId="50" customBuiltin="1"/>
    <cellStyle name="20% - Accent6 2" xfId="11"/>
    <cellStyle name="20% - Accent6 2 2" xfId="601"/>
    <cellStyle name="20% - Accent6 2 2 2" xfId="764"/>
    <cellStyle name="20% - Accent6 2 3" xfId="717"/>
    <cellStyle name="20% - Accent6 3" xfId="821"/>
    <cellStyle name="40% - Accent1" xfId="688" builtinId="31" customBuiltin="1"/>
    <cellStyle name="40% - Accent1 2" xfId="12"/>
    <cellStyle name="40% - Accent1 2 2" xfId="602"/>
    <cellStyle name="40% - Accent1 2 2 2" xfId="765"/>
    <cellStyle name="40% - Accent1 2 3" xfId="718"/>
    <cellStyle name="40% - Accent1 3" xfId="807"/>
    <cellStyle name="40% - Accent2" xfId="692" builtinId="35" customBuiltin="1"/>
    <cellStyle name="40% - Accent2 2" xfId="13"/>
    <cellStyle name="40% - Accent2 2 2" xfId="603"/>
    <cellStyle name="40% - Accent2 2 2 2" xfId="766"/>
    <cellStyle name="40% - Accent2 2 3" xfId="719"/>
    <cellStyle name="40% - Accent2 3" xfId="810"/>
    <cellStyle name="40% - Accent3" xfId="696" builtinId="39" customBuiltin="1"/>
    <cellStyle name="40% - Accent3 2" xfId="14"/>
    <cellStyle name="40% - Accent3 2 2" xfId="604"/>
    <cellStyle name="40% - Accent3 2 2 2" xfId="767"/>
    <cellStyle name="40% - Accent3 2 3" xfId="720"/>
    <cellStyle name="40% - Accent3 3" xfId="813"/>
    <cellStyle name="40% - Accent4" xfId="700" builtinId="43" customBuiltin="1"/>
    <cellStyle name="40% - Accent4 2" xfId="15"/>
    <cellStyle name="40% - Accent4 2 2" xfId="605"/>
    <cellStyle name="40% - Accent4 2 2 2" xfId="768"/>
    <cellStyle name="40% - Accent4 2 3" xfId="721"/>
    <cellStyle name="40% - Accent4 3" xfId="816"/>
    <cellStyle name="40% - Accent5" xfId="704" builtinId="47" customBuiltin="1"/>
    <cellStyle name="40% - Accent5 2" xfId="16"/>
    <cellStyle name="40% - Accent5 2 2" xfId="606"/>
    <cellStyle name="40% - Accent5 2 2 2" xfId="769"/>
    <cellStyle name="40% - Accent5 2 3" xfId="722"/>
    <cellStyle name="40% - Accent5 3" xfId="819"/>
    <cellStyle name="40% - Accent6" xfId="708" builtinId="51" customBuiltin="1"/>
    <cellStyle name="40% - Accent6 2" xfId="17"/>
    <cellStyle name="40% - Accent6 2 2" xfId="607"/>
    <cellStyle name="40% - Accent6 2 2 2" xfId="770"/>
    <cellStyle name="40% - Accent6 2 3" xfId="723"/>
    <cellStyle name="40% - Accent6 3" xfId="822"/>
    <cellStyle name="60% - Accent1" xfId="689" builtinId="32" customBuiltin="1"/>
    <cellStyle name="60% - Accent1 2" xfId="18"/>
    <cellStyle name="60% - Accent1 2 2" xfId="608"/>
    <cellStyle name="60% - Accent1 3" xfId="808"/>
    <cellStyle name="60% - Accent2" xfId="693" builtinId="36" customBuiltin="1"/>
    <cellStyle name="60% - Accent2 2" xfId="19"/>
    <cellStyle name="60% - Accent2 2 2" xfId="609"/>
    <cellStyle name="60% - Accent2 3" xfId="811"/>
    <cellStyle name="60% - Accent3" xfId="697" builtinId="40" customBuiltin="1"/>
    <cellStyle name="60% - Accent3 2" xfId="20"/>
    <cellStyle name="60% - Accent3 2 2" xfId="610"/>
    <cellStyle name="60% - Accent3 3" xfId="814"/>
    <cellStyle name="60% - Accent4" xfId="701" builtinId="44" customBuiltin="1"/>
    <cellStyle name="60% - Accent4 2" xfId="21"/>
    <cellStyle name="60% - Accent4 2 2" xfId="611"/>
    <cellStyle name="60% - Accent4 3" xfId="817"/>
    <cellStyle name="60% - Accent5" xfId="705" builtinId="48" customBuiltin="1"/>
    <cellStyle name="60% - Accent5 2" xfId="22"/>
    <cellStyle name="60% - Accent5 2 2" xfId="612"/>
    <cellStyle name="60% - Accent5 3" xfId="820"/>
    <cellStyle name="60% - Accent6" xfId="709" builtinId="52" customBuiltin="1"/>
    <cellStyle name="60% - Accent6 2" xfId="23"/>
    <cellStyle name="60% - Accent6 2 2" xfId="613"/>
    <cellStyle name="60% - Accent6 3" xfId="823"/>
    <cellStyle name="Accent1" xfId="686" builtinId="29" customBuiltin="1"/>
    <cellStyle name="Accent1 2" xfId="24"/>
    <cellStyle name="Accent1 2 2" xfId="614"/>
    <cellStyle name="Accent2" xfId="690" builtinId="33" customBuiltin="1"/>
    <cellStyle name="Accent2 2" xfId="25"/>
    <cellStyle name="Accent2 2 2" xfId="615"/>
    <cellStyle name="Accent3" xfId="694" builtinId="37" customBuiltin="1"/>
    <cellStyle name="Accent3 2" xfId="26"/>
    <cellStyle name="Accent3 2 2" xfId="616"/>
    <cellStyle name="Accent4" xfId="698" builtinId="41" customBuiltin="1"/>
    <cellStyle name="Accent4 2" xfId="27"/>
    <cellStyle name="Accent4 2 2" xfId="617"/>
    <cellStyle name="Accent5" xfId="702" builtinId="45" customBuiltin="1"/>
    <cellStyle name="Accent5 2" xfId="28"/>
    <cellStyle name="Accent5 2 2" xfId="618"/>
    <cellStyle name="Accent6" xfId="706" builtinId="49" customBuiltin="1"/>
    <cellStyle name="Accent6 2" xfId="29"/>
    <cellStyle name="Accent6 2 2" xfId="619"/>
    <cellStyle name="Bad" xfId="676" builtinId="27" customBuiltin="1"/>
    <cellStyle name="Bad 2" xfId="30"/>
    <cellStyle name="Bad 2 2" xfId="620"/>
    <cellStyle name="Bad 3" xfId="31"/>
    <cellStyle name="Bad 3 2" xfId="621"/>
    <cellStyle name="Calculation" xfId="680" builtinId="22" customBuiltin="1"/>
    <cellStyle name="Calculation 2" xfId="32"/>
    <cellStyle name="Calculation 2 2" xfId="622"/>
    <cellStyle name="Check Cell" xfId="682" builtinId="23" customBuiltin="1"/>
    <cellStyle name="Check Cell 2" xfId="33"/>
    <cellStyle name="Check Cell 2 2" xfId="623"/>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xcel Built-in Normal" xfId="485"/>
    <cellStyle name="Explanatory Text" xfId="684" builtinId="53" customBuiltin="1"/>
    <cellStyle name="Explanatory Text 2" xfId="486"/>
    <cellStyle name="Good" xfId="675" builtinId="26" customBuiltin="1"/>
    <cellStyle name="Good 2" xfId="487"/>
    <cellStyle name="Good 2 2" xfId="624"/>
    <cellStyle name="Heading 1" xfId="671" builtinId="16" customBuiltin="1"/>
    <cellStyle name="Heading 1 2" xfId="488"/>
    <cellStyle name="Heading 2" xfId="672" builtinId="17" customBuiltin="1"/>
    <cellStyle name="Heading 2 2" xfId="489"/>
    <cellStyle name="Heading 2 2 2" xfId="625"/>
    <cellStyle name="Heading 3" xfId="673" builtinId="18" customBuiltin="1"/>
    <cellStyle name="Heading 3 2" xfId="490"/>
    <cellStyle name="Heading 4" xfId="674" builtinId="19" customBuiltin="1"/>
    <cellStyle name="Heading 4 2" xfId="491"/>
    <cellStyle name="Hyperlink" xfId="828"/>
    <cellStyle name="Hyperlink 2" xfId="492"/>
    <cellStyle name="Hyperlink 2 2" xfId="627"/>
    <cellStyle name="Hyperlink 3" xfId="493"/>
    <cellStyle name="Hyperlink 4" xfId="494"/>
    <cellStyle name="Hyperlink 4 2" xfId="628"/>
    <cellStyle name="Hyperlink 5" xfId="495"/>
    <cellStyle name="Hyperlink 5 2" xfId="496"/>
    <cellStyle name="Hyperlink 5 3" xfId="629"/>
    <cellStyle name="Hyperlink 6" xfId="497"/>
    <cellStyle name="Hyperlink 6 2" xfId="630"/>
    <cellStyle name="Hyperlink 7" xfId="498"/>
    <cellStyle name="Hyperlink 7 2" xfId="631"/>
    <cellStyle name="Hyperlink 8" xfId="626"/>
    <cellStyle name="Input" xfId="678" builtinId="20" customBuiltin="1"/>
    <cellStyle name="Input 2" xfId="499"/>
    <cellStyle name="Input 2 2" xfId="632"/>
    <cellStyle name="Linked Cell" xfId="681" builtinId="24" customBuiltin="1"/>
    <cellStyle name="Linked Cell 2" xfId="500"/>
    <cellStyle name="Neutral" xfId="677" builtinId="28" customBuiltin="1"/>
    <cellStyle name="Neutral 2" xfId="501"/>
    <cellStyle name="Neutral 2 2" xfId="633"/>
    <cellStyle name="Normal" xfId="0" builtinId="0"/>
    <cellStyle name="Normal 10" xfId="502"/>
    <cellStyle name="Normal 100" xfId="503"/>
    <cellStyle name="Normal 118" xfId="504"/>
    <cellStyle name="Normal 12" xfId="505"/>
    <cellStyle name="Normal 13" xfId="506"/>
    <cellStyle name="Normal 13 2" xfId="507"/>
    <cellStyle name="Normal 13 2 2" xfId="508"/>
    <cellStyle name="Normal 13 2 2 2" xfId="509"/>
    <cellStyle name="Normal 13 2 2 2 2" xfId="510"/>
    <cellStyle name="Normal 13 2 2 2 2 2" xfId="638"/>
    <cellStyle name="Normal 13 2 2 2 2 2 2" xfId="775"/>
    <cellStyle name="Normal 13 2 2 2 2 3" xfId="728"/>
    <cellStyle name="Normal 13 2 2 2 3" xfId="511"/>
    <cellStyle name="Normal 13 2 2 2 3 2" xfId="639"/>
    <cellStyle name="Normal 13 2 2 2 3 2 2" xfId="776"/>
    <cellStyle name="Normal 13 2 2 2 3 3" xfId="729"/>
    <cellStyle name="Normal 13 2 2 2 4" xfId="637"/>
    <cellStyle name="Normal 13 2 2 2 4 2" xfId="774"/>
    <cellStyle name="Normal 13 2 2 2 5" xfId="727"/>
    <cellStyle name="Normal 13 2 2 3" xfId="636"/>
    <cellStyle name="Normal 13 2 2 3 2" xfId="773"/>
    <cellStyle name="Normal 13 2 2 4" xfId="726"/>
    <cellStyle name="Normal 13 2 3" xfId="512"/>
    <cellStyle name="Normal 13 2 3 2" xfId="640"/>
    <cellStyle name="Normal 13 2 3 2 2" xfId="777"/>
    <cellStyle name="Normal 13 2 3 3" xfId="730"/>
    <cellStyle name="Normal 13 2 4" xfId="635"/>
    <cellStyle name="Normal 13 2 4 2" xfId="772"/>
    <cellStyle name="Normal 13 2 5" xfId="725"/>
    <cellStyle name="Normal 13 3" xfId="513"/>
    <cellStyle name="Normal 13 3 2" xfId="514"/>
    <cellStyle name="Normal 13 3 2 2" xfId="642"/>
    <cellStyle name="Normal 13 3 2 2 2" xfId="779"/>
    <cellStyle name="Normal 13 3 2 3" xfId="732"/>
    <cellStyle name="Normal 13 3 3" xfId="641"/>
    <cellStyle name="Normal 13 3 3 2" xfId="778"/>
    <cellStyle name="Normal 13 3 4" xfId="731"/>
    <cellStyle name="Normal 13 4" xfId="515"/>
    <cellStyle name="Normal 13 4 2" xfId="643"/>
    <cellStyle name="Normal 13 4 2 2" xfId="780"/>
    <cellStyle name="Normal 13 4 3" xfId="733"/>
    <cellStyle name="Normal 13 5" xfId="634"/>
    <cellStyle name="Normal 13 5 2" xfId="771"/>
    <cellStyle name="Normal 13 6" xfId="516"/>
    <cellStyle name="Normal 13 6 2" xfId="644"/>
    <cellStyle name="Normal 13 6 2 2" xfId="781"/>
    <cellStyle name="Normal 13 6 3" xfId="734"/>
    <cellStyle name="Normal 13 7" xfId="724"/>
    <cellStyle name="Normal 13 8" xfId="827"/>
    <cellStyle name="Normal 13 9" xfId="826"/>
    <cellStyle name="Normal 15" xfId="517"/>
    <cellStyle name="Normal 16" xfId="518"/>
    <cellStyle name="Normal 17" xfId="519"/>
    <cellStyle name="Normal 19" xfId="520"/>
    <cellStyle name="Normal 2" xfId="521"/>
    <cellStyle name="Normal 2 2" xfId="522"/>
    <cellStyle name="Normal 2 2 2" xfId="523"/>
    <cellStyle name="Normal 2 2 2 2" xfId="645"/>
    <cellStyle name="Normal 2 2 2 2 2" xfId="782"/>
    <cellStyle name="Normal 2 2 2 3" xfId="735"/>
    <cellStyle name="Normal 2 2 3" xfId="524"/>
    <cellStyle name="Normal 2 2 3 2" xfId="646"/>
    <cellStyle name="Normal 2 2 3 2 2" xfId="783"/>
    <cellStyle name="Normal 2 2 3 3" xfId="736"/>
    <cellStyle name="Normal 2 3" xfId="525"/>
    <cellStyle name="Normal 2 3 2" xfId="526"/>
    <cellStyle name="Normal 2 3 2 2" xfId="647"/>
    <cellStyle name="Normal 2 3 2 2 2" xfId="784"/>
    <cellStyle name="Normal 2 3 2 3" xfId="737"/>
    <cellStyle name="Normal 2 4" xfId="527"/>
    <cellStyle name="Normal 2 4 2" xfId="528"/>
    <cellStyle name="Normal 2 4 2 2" xfId="648"/>
    <cellStyle name="Normal 2 4 2 2 2" xfId="785"/>
    <cellStyle name="Normal 2 4 2 3" xfId="738"/>
    <cellStyle name="Normal 2 5" xfId="529"/>
    <cellStyle name="Normal 23" xfId="530"/>
    <cellStyle name="Normal 3" xfId="531"/>
    <cellStyle name="Normal 3 2" xfId="532"/>
    <cellStyle name="Normal 3 2 11" xfId="533"/>
    <cellStyle name="Normal 3 2 2" xfId="649"/>
    <cellStyle name="Normal 3 2 2 2" xfId="786"/>
    <cellStyle name="Normal 3 2 3" xfId="739"/>
    <cellStyle name="Normal 3 3" xfId="534"/>
    <cellStyle name="Normal 3 4" xfId="535"/>
    <cellStyle name="Normal 3 4 2" xfId="650"/>
    <cellStyle name="Normal 3 4 2 2" xfId="787"/>
    <cellStyle name="Normal 3 4 3" xfId="740"/>
    <cellStyle name="Normal 3 8" xfId="536"/>
    <cellStyle name="Normal 3 8 2" xfId="537"/>
    <cellStyle name="Normal 3 8 2 2" xfId="538"/>
    <cellStyle name="Normal 3 8 2 2 2" xfId="653"/>
    <cellStyle name="Normal 3 8 2 2 2 2" xfId="790"/>
    <cellStyle name="Normal 3 8 2 2 3" xfId="743"/>
    <cellStyle name="Normal 3 8 2 3" xfId="652"/>
    <cellStyle name="Normal 3 8 2 3 2" xfId="789"/>
    <cellStyle name="Normal 3 8 2 4" xfId="742"/>
    <cellStyle name="Normal 3 8 3" xfId="539"/>
    <cellStyle name="Normal 3 8 3 2" xfId="654"/>
    <cellStyle name="Normal 3 8 3 2 2" xfId="791"/>
    <cellStyle name="Normal 3 8 3 3" xfId="744"/>
    <cellStyle name="Normal 3 8 4" xfId="651"/>
    <cellStyle name="Normal 3 8 4 2" xfId="788"/>
    <cellStyle name="Normal 3 8 5" xfId="741"/>
    <cellStyle name="Normal 4" xfId="540"/>
    <cellStyle name="Normal 4 2" xfId="541"/>
    <cellStyle name="Normal 4 2 2" xfId="655"/>
    <cellStyle name="Normal 4 2 2 2" xfId="792"/>
    <cellStyle name="Normal 4 2 3" xfId="745"/>
    <cellStyle name="Normal 4 3" xfId="542"/>
    <cellStyle name="Normal 4 4" xfId="543"/>
    <cellStyle name="Normal 4 4 2" xfId="656"/>
    <cellStyle name="Normal 4 4 2 2" xfId="793"/>
    <cellStyle name="Normal 4 4 3" xfId="746"/>
    <cellStyle name="Normal 416" xfId="544"/>
    <cellStyle name="Normal 417" xfId="545"/>
    <cellStyle name="Normal 428" xfId="546"/>
    <cellStyle name="Normal 429" xfId="547"/>
    <cellStyle name="Normal 486" xfId="548"/>
    <cellStyle name="Normal 487" xfId="549"/>
    <cellStyle name="Normal 489" xfId="550"/>
    <cellStyle name="Normal 490" xfId="551"/>
    <cellStyle name="Normal 5" xfId="552"/>
    <cellStyle name="Normal 5 2" xfId="553"/>
    <cellStyle name="Normal 5 3" xfId="554"/>
    <cellStyle name="Normal 5 3 2" xfId="657"/>
    <cellStyle name="Normal 5 3 2 2" xfId="794"/>
    <cellStyle name="Normal 5 3 3" xfId="747"/>
    <cellStyle name="Normal 506" xfId="555"/>
    <cellStyle name="Normal 516" xfId="556"/>
    <cellStyle name="Normal 517" xfId="557"/>
    <cellStyle name="Normal 53" xfId="558"/>
    <cellStyle name="Normal 54" xfId="559"/>
    <cellStyle name="Normal 542" xfId="560"/>
    <cellStyle name="Normal 543" xfId="561"/>
    <cellStyle name="Normal 544" xfId="562"/>
    <cellStyle name="Normal 547" xfId="563"/>
    <cellStyle name="Normal 548" xfId="564"/>
    <cellStyle name="Normal 550" xfId="565"/>
    <cellStyle name="Normal 571" xfId="566"/>
    <cellStyle name="Normal 572" xfId="567"/>
    <cellStyle name="Normal 6" xfId="568"/>
    <cellStyle name="Normal 6 2" xfId="569"/>
    <cellStyle name="Normal 6 2 2" xfId="659"/>
    <cellStyle name="Normal 6 2 2 2" xfId="796"/>
    <cellStyle name="Normal 6 2 3" xfId="749"/>
    <cellStyle name="Normal 6 3" xfId="570"/>
    <cellStyle name="Normal 6 4" xfId="658"/>
    <cellStyle name="Normal 6 4 2" xfId="795"/>
    <cellStyle name="Normal 6 5" xfId="748"/>
    <cellStyle name="Normal 7" xfId="571"/>
    <cellStyle name="Normal 7 2" xfId="572"/>
    <cellStyle name="Normal 8" xfId="573"/>
    <cellStyle name="Normal 9" xfId="710"/>
    <cellStyle name="Normal 9 2" xfId="824"/>
    <cellStyle name="Normal_Sheet1" xfId="574"/>
    <cellStyle name="Note 2" xfId="575"/>
    <cellStyle name="Note 2 2" xfId="660"/>
    <cellStyle name="Note 2 2 2" xfId="797"/>
    <cellStyle name="Note 2 3" xfId="750"/>
    <cellStyle name="Note 3" xfId="711"/>
    <cellStyle name="Note 3 2" xfId="825"/>
    <cellStyle name="Output" xfId="679" builtinId="21" customBuiltin="1"/>
    <cellStyle name="Output 2" xfId="576"/>
    <cellStyle name="Output 2 2" xfId="661"/>
    <cellStyle name="Percent" xfId="1"/>
    <cellStyle name="Percent 2" xfId="577"/>
    <cellStyle name="Standard 3" xfId="578"/>
    <cellStyle name="Standard 4" xfId="579"/>
    <cellStyle name="Standard 4 2" xfId="580"/>
    <cellStyle name="Standard 4 2 2" xfId="581"/>
    <cellStyle name="Standard 4 2 2 2" xfId="582"/>
    <cellStyle name="Standard 4 2 2 2 2" xfId="665"/>
    <cellStyle name="Standard 4 2 2 2 2 2" xfId="801"/>
    <cellStyle name="Standard 4 2 2 2 3" xfId="754"/>
    <cellStyle name="Standard 4 2 2 3" xfId="664"/>
    <cellStyle name="Standard 4 2 2 3 2" xfId="800"/>
    <cellStyle name="Standard 4 2 2 4" xfId="753"/>
    <cellStyle name="Standard 4 2 3" xfId="583"/>
    <cellStyle name="Standard 4 2 3 2" xfId="666"/>
    <cellStyle name="Standard 4 2 3 2 2" xfId="802"/>
    <cellStyle name="Standard 4 2 3 3" xfId="755"/>
    <cellStyle name="Standard 4 2 4" xfId="663"/>
    <cellStyle name="Standard 4 2 4 2" xfId="799"/>
    <cellStyle name="Standard 4 2 5" xfId="752"/>
    <cellStyle name="Standard 4 3" xfId="584"/>
    <cellStyle name="Standard 4 3 2" xfId="585"/>
    <cellStyle name="Standard 4 3 2 2" xfId="668"/>
    <cellStyle name="Standard 4 3 2 2 2" xfId="804"/>
    <cellStyle name="Standard 4 3 2 3" xfId="757"/>
    <cellStyle name="Standard 4 3 3" xfId="667"/>
    <cellStyle name="Standard 4 3 3 2" xfId="803"/>
    <cellStyle name="Standard 4 3 4" xfId="756"/>
    <cellStyle name="Standard 4 4" xfId="586"/>
    <cellStyle name="Standard 4 4 2" xfId="669"/>
    <cellStyle name="Standard 4 4 2 2" xfId="805"/>
    <cellStyle name="Standard 4 4 3" xfId="758"/>
    <cellStyle name="Standard 4 5" xfId="662"/>
    <cellStyle name="Standard 4 5 2" xfId="798"/>
    <cellStyle name="Standard 4 6" xfId="751"/>
    <cellStyle name="Standard 6" xfId="587"/>
    <cellStyle name="Title" xfId="670" builtinId="15" customBuiltin="1"/>
    <cellStyle name="Title 2" xfId="588"/>
    <cellStyle name="Total" xfId="685" builtinId="25" customBuiltin="1"/>
    <cellStyle name="Total 2" xfId="589"/>
    <cellStyle name="Warning Text" xfId="683" builtinId="11" customBuiltin="1"/>
    <cellStyle name="Warning Text 2" xfId="590"/>
    <cellStyle name="표준 2" xfId="591"/>
    <cellStyle name="一般 7" xfId="592"/>
    <cellStyle name="標準 2" xfId="593"/>
    <cellStyle name="標準 2 2" xfId="594"/>
    <cellStyle name="標準 2 3" xfId="595"/>
  </cellStyles>
  <dxfs count="8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theme="0" tint="-0.3498947111423078"/>
        </patternFill>
      </fill>
    </dxf>
    <dxf>
      <fill>
        <patternFill>
          <bgColor theme="0" tint="-0.3498947111423078"/>
        </patternFill>
      </fill>
    </dxf>
    <dxf>
      <fill>
        <patternFill>
          <bgColor rgb="FFFF0000"/>
        </patternFill>
      </fill>
    </dxf>
    <dxf>
      <fill>
        <patternFill>
          <bgColor rgb="FFFF0000"/>
        </patternFill>
      </fill>
    </dxf>
    <dxf>
      <fill>
        <patternFill>
          <bgColor rgb="FFFF0000"/>
        </patternFill>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4</xdr:row>
      <xdr:rowOff>322898</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sparklepower.com/suppCMRT.html" TargetMode="External"/><Relationship Id="rId1" Type="http://schemas.openxmlformats.org/officeDocument/2006/relationships/hyperlink" Target="http://www.sparklepower.com/suppCMRT.html"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5"/>
  <sheetViews>
    <sheetView showGridLines="0" topLeftCell="A22" workbookViewId="0"/>
  </sheetViews>
  <sheetFormatPr defaultColWidth="8.90625" defaultRowHeight="12.6"/>
  <cols>
    <col min="1" max="1" width="143" style="157" customWidth="1"/>
    <col min="2" max="2" width="34.90625" style="157" customWidth="1"/>
    <col min="3" max="3" width="8.90625" style="157" customWidth="1"/>
    <col min="4" max="16384" width="8.90625" style="157"/>
  </cols>
  <sheetData>
    <row r="1" spans="1:2" ht="104.25" customHeight="1">
      <c r="A1" s="172" t="str">
        <f ca="1">OFFSET(L!$C$1,MATCH("Instructions"&amp;ADDRESS(ROW(),COLUMN(),4),L!$A:$A,0)-1,SL,,)</f>
        <v>RMI:www.responsiblemineralsinitiative.org/</v>
      </c>
      <c r="B1" s="180"/>
    </row>
    <row r="2" spans="1:2" ht="16.2">
      <c r="A2" s="95" t="str">
        <f ca="1">OFFSET(L!$C$1,MATCH("Instructions"&amp;ADDRESS(ROW(),COLUMN(),4),L!$A:$A,0)-1,SL,,)</f>
        <v>Introduction</v>
      </c>
      <c r="B2" s="180"/>
    </row>
    <row r="3" spans="1:2" ht="168.75"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25"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25" customHeight="1">
      <c r="A10" s="94" t="str">
        <f ca="1">OFFSET(L!$C$1,MATCH("Instructions"&amp;ADDRESS(ROW(),COLUMN(),4),L!$A:$A,0)-1,SL,,)</f>
        <v xml:space="preserve">4. Insert the source for the unique identifier number or code ("DUNS", "VAT", "Customer", etc).  </v>
      </c>
      <c r="B10" s="180"/>
    </row>
    <row r="11" spans="1:2" ht="20.25" customHeight="1">
      <c r="A11" s="94" t="str">
        <f ca="1">OFFSET(L!$C$1,MATCH("Instructions"&amp;ADDRESS(ROW(),COLUMN(),4),L!$A:$A,0)-1,SL,,)</f>
        <v>5. Insert your full company address (street, city, state, country, postal code). This field is optional.</v>
      </c>
      <c r="B11" s="180"/>
    </row>
    <row r="12" spans="1:2" ht="35.25"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25"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2.4">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399999999999999"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75"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29.6">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8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29.6">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62">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6.2">
      <c r="A34" s="231"/>
      <c r="B34" s="180"/>
    </row>
    <row r="35" spans="1:2" ht="68.400000000000006"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13.4">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8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45.80000000000001">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 customHeight="1">
      <c r="A44" s="220"/>
      <c r="B44" s="180"/>
    </row>
    <row r="45" spans="1:2" ht="48.6">
      <c r="A45" s="95" t="str">
        <f ca="1">OFFSET(L!$C$1,MATCH("Instructions"&amp;ADDRESS(ROW(),COLUMN(),4),L!$A:$A,0)-1,SL,,)</f>
        <v>Instructions for completing the Smelter List Tab.
Provide answers in ENGLISH only
Note:  Columns with (*) are mandatory fields</v>
      </c>
      <c r="B45" s="180"/>
    </row>
    <row r="46" spans="1:2" ht="63.75"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 customHeight="1">
      <c r="A49" s="94" t="str">
        <f ca="1">OFFSET(L!$C$1,MATCH("Instructions"&amp;ADDRESS(ROW(),COLUMN(),4),L!$A:$A,0)-1,SL,,)</f>
        <v>2. Metal (*)   -   Use the pull down menu to select the metal for which you are entering smelter information. This field is mandatory.</v>
      </c>
      <c r="B49" s="180"/>
    </row>
    <row r="50" spans="1:2" ht="97.2">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8.6">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6.2">
      <c r="A56" s="94" t="str">
        <f ca="1">OFFSET(L!$C$1,MATCH("Instructions"&amp;ADDRESS(ROW(),COLUMN(),4),L!$A:$A,0)-1,SL,,)</f>
        <v>9. Smelter City – Provide the city name of where the smelter is located. This field is optional.</v>
      </c>
      <c r="B56" s="180"/>
    </row>
    <row r="57" spans="1:2" ht="16.2">
      <c r="A57" s="94" t="str">
        <f ca="1">OFFSET(L!$C$1,MATCH("Instructions"&amp;ADDRESS(ROW(),COLUMN(),4),L!$A:$A,0)-1,SL,,)</f>
        <v>10. Smelter Location: State/Province, if applicable – Provide the state or province where the smelter is located. This field is optional.</v>
      </c>
      <c r="B57" s="180"/>
    </row>
    <row r="58" spans="1:2" ht="182.4"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8.6">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25"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25"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64.8">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97.2">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6.2">
      <c r="A74" s="183" t="s">
        <v>0</v>
      </c>
      <c r="B74" s="179"/>
    </row>
    <row r="75" spans="1:2" ht="16.8"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3" type="noConversion"/>
  <hyperlinks>
    <hyperlink ref="A74" location="Declaration!A1" display="Return to declaration tab"/>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H23" sqref="H23"/>
    </sheetView>
  </sheetViews>
  <sheetFormatPr defaultColWidth="8.7265625" defaultRowHeight="12.6"/>
  <cols>
    <col min="1" max="1" width="20.453125" style="58" customWidth="1"/>
    <col min="2" max="2" width="57.08984375" style="58" customWidth="1"/>
    <col min="3" max="16384" width="8.726562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3"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workbookViewId="0">
      <selection activeCell="A2" sqref="A2"/>
    </sheetView>
  </sheetViews>
  <sheetFormatPr defaultRowHeight="12.6"/>
  <cols>
    <col min="2" max="2" width="27.36328125" customWidth="1"/>
    <col min="3" max="3" width="15.269531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4BDF1A28-30D5-449D-B20E-D6C97EF9FAE1}" showAutoFilter="1">
      <selection activeCell="C1" sqref="C1:D65536"/>
      <pageMargins left="0" right="0" top="0" bottom="0" header="0" footer="0"/>
      <pageSetup orientation="portrait"/>
      <autoFilter ref="B1:C1"/>
    </customSheetView>
    <customSheetView guid="{C59130F4-2E03-5E48-94CE-6E4A0484DB9E}" showAutoFilter="1">
      <selection activeCell="C1" sqref="C1:D65536"/>
      <pageMargins left="0" right="0" top="0" bottom="0" header="0" footer="0"/>
      <pageSetup orientation="portrait"/>
      <headerFooter alignWithMargins="0"/>
      <autoFilter ref="B1:C1"/>
    </customSheetView>
  </customSheetViews>
  <phoneticPr fontId="83"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defaultColWidth="11" defaultRowHeight="12.6"/>
  <cols>
    <col min="1" max="1" width="0.90625" customWidth="1"/>
    <col min="2" max="2" width="10.08984375" customWidth="1"/>
    <col min="3" max="3" width="11.453125" customWidth="1"/>
    <col min="4" max="4" width="17.08984375" style="149" customWidth="1"/>
    <col min="5" max="5" width="42.26953125" customWidth="1"/>
    <col min="6" max="6" width="53.26953125" customWidth="1"/>
    <col min="7" max="7" width="0.90625" customWidth="1"/>
  </cols>
  <sheetData>
    <row r="1" spans="1:7" ht="13.2"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6.2">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25"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c r="A12" s="316"/>
      <c r="B12" s="174" t="s">
        <v>7</v>
      </c>
      <c r="C12" s="175" t="s">
        <v>8</v>
      </c>
      <c r="D12" s="176" t="s">
        <v>9</v>
      </c>
      <c r="E12" s="175" t="s">
        <v>10</v>
      </c>
      <c r="F12" s="175" t="s">
        <v>11</v>
      </c>
      <c r="G12" s="25"/>
    </row>
    <row r="13" spans="1:7" ht="57">
      <c r="A13" s="316"/>
      <c r="B13" s="308">
        <v>1</v>
      </c>
      <c r="C13" s="227" t="s">
        <v>12</v>
      </c>
      <c r="D13" s="228">
        <v>44489</v>
      </c>
      <c r="E13" s="227" t="s">
        <v>12669</v>
      </c>
      <c r="F13" s="229" t="s">
        <v>12701</v>
      </c>
      <c r="G13" s="25"/>
    </row>
    <row r="14" spans="1:7" ht="57">
      <c r="A14" s="316"/>
      <c r="B14" s="226">
        <v>1.01</v>
      </c>
      <c r="C14" s="227" t="s">
        <v>12</v>
      </c>
      <c r="D14" s="228">
        <v>44523</v>
      </c>
      <c r="E14" s="227" t="s">
        <v>12670</v>
      </c>
      <c r="F14" s="229" t="s">
        <v>12701</v>
      </c>
      <c r="G14" s="25"/>
    </row>
    <row r="15" spans="1:7" ht="57">
      <c r="A15" s="316"/>
      <c r="B15" s="226">
        <v>1.02</v>
      </c>
      <c r="C15" s="227" t="s">
        <v>12</v>
      </c>
      <c r="D15" s="228">
        <v>44553</v>
      </c>
      <c r="E15" s="227" t="s">
        <v>12671</v>
      </c>
      <c r="F15" s="229" t="s">
        <v>12701</v>
      </c>
      <c r="G15" s="25"/>
    </row>
    <row r="16" spans="1:7" ht="91.2">
      <c r="A16" s="316"/>
      <c r="B16" s="226">
        <v>1.1000000000000001</v>
      </c>
      <c r="C16" s="227" t="s">
        <v>12</v>
      </c>
      <c r="D16" s="228">
        <v>44848</v>
      </c>
      <c r="E16" s="227" t="s">
        <v>12695</v>
      </c>
      <c r="F16" s="229" t="s">
        <v>12702</v>
      </c>
      <c r="G16" s="25"/>
    </row>
    <row r="17" spans="1:7" ht="45.6">
      <c r="A17" s="316"/>
      <c r="B17" s="226">
        <v>1.1100000000000001</v>
      </c>
      <c r="C17" s="227" t="s">
        <v>12</v>
      </c>
      <c r="D17" s="228">
        <v>44869</v>
      </c>
      <c r="E17" s="227" t="s">
        <v>12696</v>
      </c>
      <c r="F17" s="229" t="s">
        <v>12702</v>
      </c>
      <c r="G17" s="25"/>
    </row>
    <row r="18" spans="1:7" ht="45.6">
      <c r="A18" s="316"/>
      <c r="B18" s="226">
        <v>1.2</v>
      </c>
      <c r="C18" s="227" t="s">
        <v>12</v>
      </c>
      <c r="D18" s="228">
        <v>45058</v>
      </c>
      <c r="E18" s="227" t="s">
        <v>12749</v>
      </c>
      <c r="F18" s="229" t="s">
        <v>12703</v>
      </c>
      <c r="G18" s="25"/>
    </row>
    <row r="19" spans="1:7" ht="57">
      <c r="A19" s="316"/>
      <c r="B19" s="226">
        <v>1.3</v>
      </c>
      <c r="C19" s="227" t="s">
        <v>12</v>
      </c>
      <c r="D19" s="228">
        <v>45408</v>
      </c>
      <c r="E19" s="309" t="s">
        <v>19199</v>
      </c>
      <c r="F19" s="229" t="s">
        <v>12750</v>
      </c>
      <c r="G19" s="25"/>
    </row>
    <row r="20" spans="1:7" ht="13.2" thickBot="1">
      <c r="A20" s="317"/>
      <c r="B20" s="318" t="str">
        <f ca="1">OFFSET(L!$C$1,MATCH("General"&amp;"Cpy",L!$A:$A,0)-1,SL,,)</f>
        <v>© 2024 Responsible Minerals Initiative. All rights reserved.</v>
      </c>
      <c r="C20" s="318"/>
      <c r="D20" s="318"/>
      <c r="E20" s="318"/>
      <c r="F20" s="318"/>
      <c r="G20" s="26"/>
    </row>
    <row r="21" spans="1:7" ht="13.2" thickTop="1"/>
  </sheetData>
  <sheetProtection algorithmName="SHA-512" hashValue="fi/y38rddC+z3QnQfu2cnEmGtHXl3XQ6SynTeQ5+xw84CdkvcKo6JdvoVgdPIubYK5gF++8m7zqNtKRDevWDGA==" saltValue="xCojYRQYMnbqf6OFEls9JA=="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20"/>
    <mergeCell ref="B20:F20"/>
    <mergeCell ref="B9:F9"/>
    <mergeCell ref="B10:F11"/>
  </mergeCells>
  <phoneticPr fontId="83"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90625" defaultRowHeight="12.6"/>
  <cols>
    <col min="1" max="1" width="1.7265625" style="157" customWidth="1"/>
    <col min="2" max="2" width="35.453125" style="157" customWidth="1"/>
    <col min="3" max="3" width="105.453125" style="157" customWidth="1"/>
    <col min="4" max="5" width="1.7265625" style="157" customWidth="1"/>
    <col min="6" max="6" width="52" style="157" customWidth="1"/>
    <col min="7" max="7" width="4.90625" style="157" customWidth="1"/>
    <col min="8" max="16384" width="8.90625" style="157"/>
  </cols>
  <sheetData>
    <row r="1" spans="1:8" ht="90.75" customHeight="1" thickTop="1">
      <c r="A1" s="322"/>
      <c r="B1" s="323"/>
      <c r="C1" s="323"/>
      <c r="D1" s="324"/>
    </row>
    <row r="2" spans="1:8" ht="16.2">
      <c r="A2" s="177"/>
      <c r="B2" s="178" t="str">
        <f ca="1">OFFSET(L!$C$1,MATCH("Definitions"&amp;ADDRESS(ROW(),COLUMN(),4),L!$A:$A,0)-1,SL,,)</f>
        <v>ITEM</v>
      </c>
      <c r="C2" s="178" t="str">
        <f ca="1">OFFSET(L!$C$1,MATCH("Definitions"&amp;ADDRESS(ROW(),COLUMN(),4),L!$A:$A,0)-1,SL,,)</f>
        <v>DEFINITION</v>
      </c>
      <c r="D2" s="326"/>
      <c r="E2" s="179"/>
    </row>
    <row r="3" spans="1:8" ht="16.2">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4.8">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81">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45.80000000000001">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81">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81">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48.6">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64.8">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75"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48.6">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16.2">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81">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64.8">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81">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29.6">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45.80000000000001">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64.8">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32.4">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6.2">
      <c r="A22" s="177"/>
      <c r="B22" s="325" t="str">
        <f ca="1">OFFSET(L!$C$1,MATCH("General"&amp;"Cpy",L!$A:$A,0)-1,SL,,)</f>
        <v>© 2024 Responsible Minerals Initiative. All rights reserved.</v>
      </c>
      <c r="C22" s="325"/>
      <c r="D22" s="326"/>
      <c r="E22" s="180"/>
    </row>
    <row r="23" spans="1:5" ht="13.2" thickBot="1">
      <c r="A23" s="181"/>
      <c r="B23" s="182"/>
      <c r="C23" s="182"/>
      <c r="D23" s="327"/>
    </row>
    <row r="24" spans="1:5" ht="13.2" thickTop="1"/>
  </sheetData>
  <sheetProtection algorithmName="SHA-512" hashValue="tsTyH1eroRKVtmJA/XieBwjCp9zSG09tc8I1R77mX+SaoWnKFqi5eEUzUwUNfcWwXZ/6nkXzV2JmuMdD7jPNog==" saltValue="1Rjd0LdRX5zCZ03VPrL4rw=="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3"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AH120"/>
  <sheetViews>
    <sheetView showGridLines="0" showZeros="0" tabSelected="1" topLeftCell="B1" zoomScale="75" zoomScaleNormal="75" workbookViewId="0">
      <selection activeCell="G71" sqref="G71:J71"/>
    </sheetView>
  </sheetViews>
  <sheetFormatPr defaultColWidth="8.90625" defaultRowHeight="12.6"/>
  <cols>
    <col min="1" max="1" width="1.90625" customWidth="1"/>
    <col min="2" max="2" width="84.26953125" customWidth="1"/>
    <col min="3" max="3" width="1.7265625" customWidth="1"/>
    <col min="4" max="5" width="16.7265625" customWidth="1"/>
    <col min="6" max="6" width="1.7265625" customWidth="1"/>
    <col min="7" max="9" width="16.7265625" customWidth="1"/>
    <col min="10" max="10" width="17.90625" customWidth="1"/>
    <col min="11" max="11" width="3" customWidth="1"/>
    <col min="12" max="12" width="3.7265625" hidden="1" customWidth="1"/>
    <col min="13" max="15" width="4.90625" hidden="1" customWidth="1"/>
    <col min="16" max="23" width="9.08984375" hidden="1" customWidth="1"/>
    <col min="24" max="24" width="27.7265625" hidden="1" customWidth="1"/>
    <col min="25" max="25" width="8.90625" hidden="1" customWidth="1"/>
    <col min="26" max="32" width="8.90625" customWidth="1"/>
  </cols>
  <sheetData>
    <row r="1" spans="1:34" ht="16.8" thickTop="1">
      <c r="A1" s="342"/>
      <c r="B1" s="343"/>
      <c r="C1" s="343"/>
      <c r="D1" s="343"/>
      <c r="E1" s="343"/>
      <c r="F1" s="343"/>
      <c r="G1" s="343"/>
      <c r="H1" s="343"/>
      <c r="I1" s="343"/>
      <c r="J1" s="343"/>
      <c r="K1" s="344"/>
      <c r="L1" s="103"/>
      <c r="P1" s="3"/>
      <c r="Q1" s="3"/>
      <c r="R1" s="3"/>
      <c r="S1" s="3"/>
      <c r="T1" s="3"/>
      <c r="U1" s="3"/>
      <c r="V1" s="3"/>
      <c r="W1" s="3"/>
      <c r="X1" s="3"/>
      <c r="Y1" s="3"/>
      <c r="Z1" s="3"/>
      <c r="AA1" s="3"/>
      <c r="AB1" s="3"/>
      <c r="AC1" s="3"/>
      <c r="AD1" s="3"/>
      <c r="AE1" s="3"/>
      <c r="AF1" s="3"/>
      <c r="AG1" s="3"/>
      <c r="AH1" s="3"/>
    </row>
    <row r="2" spans="1:34" ht="81.75" customHeight="1">
      <c r="A2" s="28"/>
      <c r="B2" s="304"/>
      <c r="C2" s="29"/>
      <c r="D2" s="345" t="str">
        <f ca="1">OFFSET(L!$C$1,MATCH("Declaration"&amp;ADDRESS(ROW(),COLUMN(),4),L!$A:$A,0)-1,SL,,)</f>
        <v>Extended Mineral Reporting Template (EMRT)</v>
      </c>
      <c r="E2" s="346"/>
      <c r="F2" s="346"/>
      <c r="G2" s="346"/>
      <c r="H2" s="346"/>
      <c r="I2" s="346"/>
      <c r="J2" s="347"/>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32"/>
      <c r="F3" s="333"/>
      <c r="G3" s="333"/>
      <c r="H3" s="333"/>
      <c r="I3" s="333"/>
      <c r="J3" s="191" t="s">
        <v>12830</v>
      </c>
      <c r="K3" s="30"/>
      <c r="L3" s="103"/>
      <c r="P3" s="39">
        <f>MATCH($D$3,LN,0)</f>
        <v>1</v>
      </c>
    </row>
    <row r="4" spans="1:34" ht="16.2">
      <c r="A4" s="28"/>
      <c r="B4" s="351" t="str">
        <f ca="1">OFFSET(L!$C$1,MATCH("Declaration"&amp;ADDRESS(ROW(),COLUMN(),4),L!$A:$A,0)-1,SL,,)</f>
        <v>The purpose of this document is to collect sourcing information on cobalt or natural mica.</v>
      </c>
      <c r="C4" s="351"/>
      <c r="D4" s="351"/>
      <c r="E4" s="351"/>
      <c r="F4" s="351"/>
      <c r="G4" s="351"/>
      <c r="H4" s="351"/>
      <c r="I4" s="358" t="str">
        <f ca="1">OFFSET(L!$C$1,MATCH("Declaration"&amp;ADDRESS(ROW(),COLUMN(),4),L!$A:$A,0)-1,SL,,)</f>
        <v>Link to Terms &amp; Conditions</v>
      </c>
      <c r="J4" s="358"/>
      <c r="K4" s="30"/>
      <c r="L4" s="105"/>
      <c r="P4" s="3"/>
      <c r="Q4" s="3"/>
      <c r="R4" s="3"/>
      <c r="S4" s="3"/>
      <c r="T4" s="3"/>
      <c r="U4" s="3"/>
      <c r="V4" s="3"/>
      <c r="W4" s="3"/>
      <c r="X4" s="3"/>
      <c r="Y4" s="3"/>
      <c r="Z4" s="3"/>
      <c r="AA4" s="3"/>
      <c r="AB4" s="3"/>
      <c r="AC4" s="3"/>
      <c r="AD4" s="3"/>
      <c r="AE4" s="3"/>
      <c r="AF4" s="3"/>
      <c r="AG4" s="3"/>
      <c r="AH4" s="3"/>
    </row>
    <row r="5" spans="1:34" ht="16.2">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2.4">
      <c r="A6" s="28"/>
      <c r="B6" s="351" t="str">
        <f ca="1">OFFSET(L!$C$1,MATCH("Declaration"&amp;ADDRESS(ROW(),COLUMN(),4),L!$A:$A,0)-1,SL,,)</f>
        <v>Mandatory fields are noted with an asterisk (*).  Consult the instructions tab for guidance on how to answer each question.</v>
      </c>
      <c r="C6" s="351"/>
      <c r="D6" s="351"/>
      <c r="E6" s="351"/>
      <c r="F6" s="351"/>
      <c r="G6" s="351"/>
      <c r="H6" s="351"/>
      <c r="I6" s="351"/>
      <c r="J6" s="351"/>
      <c r="K6" s="30"/>
      <c r="L6" s="105" t="s">
        <v>18</v>
      </c>
      <c r="P6" s="3"/>
      <c r="Q6" s="3"/>
      <c r="R6" s="3"/>
      <c r="S6" s="3"/>
      <c r="T6" s="3"/>
      <c r="U6" s="3"/>
      <c r="V6" s="3"/>
      <c r="W6" s="3"/>
      <c r="X6" s="3"/>
      <c r="Y6" s="3"/>
      <c r="Z6" s="3"/>
      <c r="AA6" s="3"/>
      <c r="AB6" s="3"/>
      <c r="AC6" s="3"/>
      <c r="AD6" s="3"/>
      <c r="AE6" s="3"/>
      <c r="AF6" s="3"/>
      <c r="AG6" s="3"/>
      <c r="AH6" s="3"/>
    </row>
    <row r="7" spans="1:34" ht="16.2">
      <c r="A7" s="28"/>
      <c r="B7" s="359" t="str">
        <f ca="1">OFFSET(L!$C$1,MATCH("Declaration"&amp;ADDRESS(ROW(),COLUMN(),4),L!$A:$A,0)-1,SL,,)</f>
        <v>Company Information</v>
      </c>
      <c r="C7" s="359"/>
      <c r="D7" s="359"/>
      <c r="E7" s="359"/>
      <c r="F7" s="359"/>
      <c r="G7" s="359"/>
      <c r="H7" s="359"/>
      <c r="I7" s="359"/>
      <c r="J7" s="359"/>
      <c r="K7" s="30"/>
      <c r="L7" s="105"/>
      <c r="P7" s="3"/>
      <c r="Q7" s="3"/>
      <c r="R7" s="3"/>
      <c r="S7" s="3"/>
      <c r="T7" s="3"/>
      <c r="U7" s="3"/>
      <c r="V7" s="3"/>
      <c r="W7" s="3"/>
      <c r="X7" s="3"/>
      <c r="Y7" s="3"/>
      <c r="Z7" s="3"/>
      <c r="AA7" s="3"/>
      <c r="AB7" s="3"/>
      <c r="AC7" s="3"/>
      <c r="AD7" s="3"/>
      <c r="AE7" s="3"/>
      <c r="AF7" s="3"/>
      <c r="AG7" s="3"/>
      <c r="AH7" s="3"/>
    </row>
    <row r="8" spans="1:34" ht="16.2">
      <c r="A8" s="32"/>
      <c r="B8" s="66" t="str">
        <f ca="1">OFFSET(L!$C$1,MATCH("Declaration"&amp;ADDRESS(ROW(),COLUMN(),4),L!$A:$A,0)-1,SL,,)</f>
        <v>Company Name (*):</v>
      </c>
      <c r="C8" s="67"/>
      <c r="D8" s="348" t="s">
        <v>19202</v>
      </c>
      <c r="E8" s="349"/>
      <c r="F8" s="349"/>
      <c r="G8" s="349"/>
      <c r="H8" s="349"/>
      <c r="I8" s="349"/>
      <c r="J8" s="350"/>
      <c r="K8" s="33"/>
      <c r="L8" s="105"/>
      <c r="P8" s="3"/>
      <c r="Q8" s="3"/>
      <c r="R8" s="3"/>
      <c r="S8" s="3"/>
      <c r="T8" s="3"/>
      <c r="U8" s="3"/>
      <c r="V8" s="3"/>
      <c r="W8" s="3"/>
      <c r="X8" s="3"/>
      <c r="Y8" s="3"/>
      <c r="Z8" s="3"/>
      <c r="AA8" s="3"/>
      <c r="AB8" s="3"/>
      <c r="AC8" s="3"/>
      <c r="AD8" s="3"/>
      <c r="AE8" s="3"/>
      <c r="AF8" s="3"/>
      <c r="AG8" s="3"/>
      <c r="AH8" s="3"/>
    </row>
    <row r="9" spans="1:34" ht="16.2">
      <c r="A9" s="32"/>
      <c r="B9" s="66" t="str">
        <f ca="1">OFFSET(L!$C$1,MATCH("Declaration"&amp;ADDRESS(ROW(),COLUMN(),4),L!$A:$A,0)-1,SL,,)</f>
        <v>Declaration Scope or Class (*):</v>
      </c>
      <c r="C9" s="67"/>
      <c r="D9" s="368" t="s">
        <v>19</v>
      </c>
      <c r="E9" s="369"/>
      <c r="F9" s="369"/>
      <c r="G9" s="370"/>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60" t="str">
        <f ca="1">OFFSET(L!$C$1,MATCH("Declaration"&amp;ADDRESS(ROW(),COLUMN(),4)&amp;LEFT($D$9,1),L!$A:$A,0)-1,SL,,)</f>
        <v>Description of Scope:</v>
      </c>
      <c r="C10" s="113"/>
      <c r="D10" s="352"/>
      <c r="E10" s="353"/>
      <c r="F10" s="353"/>
      <c r="G10" s="353"/>
      <c r="H10" s="353"/>
      <c r="I10" s="353"/>
      <c r="J10" s="354"/>
      <c r="K10" s="30"/>
      <c r="L10" s="105"/>
      <c r="Q10" s="3"/>
      <c r="R10" s="3"/>
      <c r="S10" s="3"/>
      <c r="T10" s="3"/>
      <c r="U10" s="3"/>
      <c r="V10" s="3"/>
      <c r="W10" s="3"/>
      <c r="X10" s="3"/>
      <c r="Y10" s="3"/>
      <c r="Z10" s="3"/>
      <c r="AA10" s="3"/>
      <c r="AB10" s="3"/>
      <c r="AC10" s="3"/>
      <c r="AD10" s="3"/>
      <c r="AE10" s="3"/>
      <c r="AF10" s="3"/>
      <c r="AG10" s="3"/>
      <c r="AH10" s="3"/>
    </row>
    <row r="11" spans="1:34" ht="16.2">
      <c r="A11" s="32"/>
      <c r="B11" s="361"/>
      <c r="C11" s="113"/>
      <c r="D11" s="362" t="str">
        <f ca="1">IF(D9=Q9,OFFSET(L!$C$1,MATCH("Declaration"&amp;ADDRESS(ROW(),COLUMN(),4),L!$A:$A,0)-1,SL,,),"")</f>
        <v/>
      </c>
      <c r="E11" s="363"/>
      <c r="F11" s="363"/>
      <c r="G11" s="363"/>
      <c r="H11" s="363"/>
      <c r="I11" s="363"/>
      <c r="J11" s="364"/>
      <c r="K11" s="30"/>
      <c r="L11" s="105"/>
      <c r="Q11" s="3"/>
      <c r="R11" s="3"/>
      <c r="S11" s="3"/>
      <c r="T11" s="3"/>
      <c r="U11" s="3"/>
      <c r="V11" s="3"/>
      <c r="W11" s="3"/>
      <c r="X11" s="3"/>
      <c r="Y11" s="3"/>
      <c r="Z11" s="3"/>
      <c r="AA11" s="3"/>
      <c r="AB11" s="3"/>
      <c r="AC11" s="3"/>
      <c r="AD11" s="3"/>
      <c r="AE11" s="3"/>
      <c r="AF11" s="3"/>
      <c r="AG11" s="3"/>
      <c r="AH11" s="3"/>
    </row>
    <row r="12" spans="1:34" ht="16.2">
      <c r="A12" s="32"/>
      <c r="B12" s="34" t="str">
        <f ca="1">OFFSET(L!$C$1,MATCH("Declaration"&amp;ADDRESS(ROW(),COLUMN(),4),L!$A:$A,0)-1,SL,,)</f>
        <v>Company Unique ID:</v>
      </c>
      <c r="C12" s="68"/>
      <c r="D12" s="355"/>
      <c r="E12" s="356"/>
      <c r="F12" s="356"/>
      <c r="G12" s="356"/>
      <c r="H12" s="356"/>
      <c r="I12" s="356"/>
      <c r="J12" s="357"/>
      <c r="K12" s="30"/>
      <c r="L12" s="105"/>
      <c r="Q12" s="3"/>
      <c r="R12" s="3"/>
      <c r="S12" s="3"/>
      <c r="T12" s="3"/>
      <c r="U12" s="3"/>
      <c r="V12" s="3"/>
      <c r="W12" s="3"/>
      <c r="X12" s="3"/>
      <c r="Y12" s="3"/>
      <c r="Z12" s="3"/>
      <c r="AA12" s="3"/>
      <c r="AB12" s="3"/>
      <c r="AC12" s="3"/>
      <c r="AD12" s="3"/>
      <c r="AE12" s="3"/>
      <c r="AF12" s="3"/>
      <c r="AG12" s="3"/>
      <c r="AH12" s="3"/>
    </row>
    <row r="13" spans="1:34" ht="16.2">
      <c r="A13" s="32"/>
      <c r="B13" s="34" t="str">
        <f ca="1">OFFSET(L!$C$1,MATCH("Declaration"&amp;ADDRESS(ROW(),COLUMN(),4),L!$A:$A,0)-1,SL,,)</f>
        <v>Company Unique ID Authority:</v>
      </c>
      <c r="C13" s="68"/>
      <c r="D13" s="355"/>
      <c r="E13" s="356"/>
      <c r="F13" s="356"/>
      <c r="G13" s="356"/>
      <c r="H13" s="356"/>
      <c r="I13" s="356"/>
      <c r="J13" s="357"/>
      <c r="K13" s="30"/>
      <c r="L13" s="105"/>
      <c r="Q13" s="3"/>
      <c r="R13" s="3"/>
      <c r="S13" s="3"/>
      <c r="T13" s="3"/>
      <c r="U13" s="3"/>
      <c r="V13" s="3"/>
      <c r="W13" s="3"/>
      <c r="X13" s="3"/>
      <c r="Y13" s="3"/>
      <c r="Z13" s="3"/>
      <c r="AA13" s="3"/>
      <c r="AB13" s="3"/>
      <c r="AC13" s="3"/>
      <c r="AD13" s="3"/>
      <c r="AE13" s="3"/>
      <c r="AF13" s="3"/>
      <c r="AG13" s="3"/>
      <c r="AH13" s="3"/>
    </row>
    <row r="14" spans="1:34" ht="16.2" customHeight="1">
      <c r="A14" s="32"/>
      <c r="B14" s="34" t="str">
        <f ca="1">OFFSET(L!$C$1,MATCH("Declaration"&amp;ADDRESS(ROW(),COLUMN(),4),L!$A:$A,0)-1,SL,,)</f>
        <v>Address:</v>
      </c>
      <c r="C14" s="68"/>
      <c r="D14" s="355" t="s">
        <v>19203</v>
      </c>
      <c r="E14" s="356"/>
      <c r="F14" s="356"/>
      <c r="G14" s="356"/>
      <c r="H14" s="356"/>
      <c r="I14" s="356"/>
      <c r="J14" s="357"/>
      <c r="K14" s="30"/>
      <c r="L14" s="105"/>
      <c r="Q14" s="3"/>
      <c r="R14" s="3"/>
      <c r="S14" s="3"/>
      <c r="T14" s="3"/>
      <c r="U14" s="3"/>
      <c r="V14" s="3"/>
      <c r="W14" s="3"/>
      <c r="X14" s="3"/>
      <c r="Y14" s="3"/>
      <c r="Z14" s="3"/>
      <c r="AA14" s="3"/>
      <c r="AB14" s="3"/>
      <c r="AC14" s="3"/>
      <c r="AD14" s="3"/>
      <c r="AE14" s="3"/>
      <c r="AF14" s="3"/>
      <c r="AG14" s="3"/>
      <c r="AH14" s="3"/>
    </row>
    <row r="15" spans="1:34" ht="16.2">
      <c r="A15" s="32"/>
      <c r="B15" s="34" t="str">
        <f ca="1">OFFSET(L!$C$1,MATCH("Declaration"&amp;ADDRESS(ROW(),COLUMN(),4),L!$A:$A,0)-1,SL,,)</f>
        <v>Contact Name (*):</v>
      </c>
      <c r="C15" s="68"/>
      <c r="D15" s="355" t="s">
        <v>19204</v>
      </c>
      <c r="E15" s="356"/>
      <c r="F15" s="356"/>
      <c r="G15" s="356"/>
      <c r="H15" s="356"/>
      <c r="I15" s="356"/>
      <c r="J15" s="357"/>
      <c r="K15" s="30"/>
      <c r="L15" s="105"/>
      <c r="Q15" s="3"/>
      <c r="R15" s="3"/>
      <c r="S15" s="3"/>
      <c r="T15" s="3"/>
      <c r="U15" s="3"/>
      <c r="V15" s="3"/>
      <c r="W15" s="3"/>
      <c r="X15" s="3"/>
      <c r="Y15" s="3"/>
      <c r="Z15" s="3"/>
      <c r="AA15" s="3"/>
      <c r="AB15" s="3"/>
      <c r="AC15" s="3"/>
      <c r="AD15" s="3"/>
      <c r="AE15" s="3"/>
      <c r="AF15" s="3"/>
      <c r="AG15" s="3"/>
      <c r="AH15" s="3"/>
    </row>
    <row r="16" spans="1:34" ht="16.2" customHeight="1">
      <c r="A16" s="32"/>
      <c r="B16" s="34" t="str">
        <f ca="1">OFFSET(L!$C$1,MATCH("Declaration"&amp;ADDRESS(ROW(),COLUMN(),4),L!$A:$A,0)-1,SL,,)</f>
        <v>Email – Contact (*):</v>
      </c>
      <c r="C16" s="68"/>
      <c r="D16" s="402" t="s">
        <v>19205</v>
      </c>
      <c r="E16" s="356"/>
      <c r="F16" s="356"/>
      <c r="G16" s="356"/>
      <c r="H16" s="356"/>
      <c r="I16" s="356"/>
      <c r="J16" s="357"/>
      <c r="K16" s="30"/>
      <c r="L16" s="105"/>
      <c r="Q16" s="3"/>
      <c r="R16" s="3"/>
      <c r="S16" s="3"/>
      <c r="T16" s="3"/>
      <c r="U16" s="3"/>
      <c r="V16" s="3"/>
      <c r="W16" s="3"/>
      <c r="X16" s="3"/>
      <c r="Y16" s="3"/>
      <c r="Z16" s="3"/>
      <c r="AA16" s="3"/>
      <c r="AB16" s="3"/>
      <c r="AC16" s="3"/>
      <c r="AD16" s="3"/>
      <c r="AE16" s="3"/>
      <c r="AF16" s="3"/>
      <c r="AG16" s="3"/>
      <c r="AH16" s="3"/>
    </row>
    <row r="17" spans="1:34" ht="16.2">
      <c r="A17" s="32"/>
      <c r="B17" s="34" t="str">
        <f ca="1">OFFSET(L!$C$1,MATCH("Declaration"&amp;ADDRESS(ROW(),COLUMN(),4),L!$A:$A,0)-1,SL,,)</f>
        <v>Phone – Contact (*):</v>
      </c>
      <c r="C17" s="68"/>
      <c r="D17" s="355" t="s">
        <v>19206</v>
      </c>
      <c r="E17" s="356"/>
      <c r="F17" s="356"/>
      <c r="G17" s="356"/>
      <c r="H17" s="356"/>
      <c r="I17" s="356"/>
      <c r="J17" s="357"/>
      <c r="K17" s="30"/>
      <c r="L17" s="105"/>
      <c r="Q17" s="3"/>
      <c r="R17" s="3"/>
      <c r="S17" s="3"/>
      <c r="T17" s="3"/>
      <c r="U17" s="3"/>
      <c r="V17" s="3"/>
      <c r="W17" s="3"/>
      <c r="X17" s="3"/>
      <c r="Y17" s="3"/>
      <c r="Z17" s="3"/>
      <c r="AA17" s="3"/>
      <c r="AB17" s="3"/>
      <c r="AC17" s="3"/>
      <c r="AD17" s="3"/>
      <c r="AE17" s="3"/>
      <c r="AF17" s="3"/>
      <c r="AG17" s="3"/>
      <c r="AH17" s="3"/>
    </row>
    <row r="18" spans="1:34" ht="22.2">
      <c r="A18" s="32"/>
      <c r="B18" s="34" t="str">
        <f ca="1">OFFSET(L!$C$1,MATCH("Declaration"&amp;ADDRESS(ROW(),COLUMN(),4),L!$A:$A,0)-1,SL,,)</f>
        <v>Authorizer (*):</v>
      </c>
      <c r="C18" s="68"/>
      <c r="D18" s="355" t="s">
        <v>19204</v>
      </c>
      <c r="E18" s="356"/>
      <c r="F18" s="356"/>
      <c r="G18" s="356"/>
      <c r="H18" s="356"/>
      <c r="I18" s="356"/>
      <c r="J18" s="357"/>
      <c r="K18" s="30"/>
      <c r="L18" s="99"/>
      <c r="Q18" s="3"/>
      <c r="R18" s="3"/>
      <c r="S18" s="3"/>
      <c r="T18" s="3"/>
      <c r="U18" s="3"/>
      <c r="V18" s="3"/>
      <c r="W18" s="3"/>
      <c r="X18" s="3"/>
      <c r="Y18" s="3"/>
      <c r="Z18" s="3"/>
      <c r="AA18" s="3"/>
      <c r="AB18" s="3"/>
      <c r="AC18" s="3"/>
      <c r="AD18" s="3"/>
      <c r="AE18" s="3"/>
      <c r="AF18" s="3"/>
      <c r="AG18" s="3"/>
      <c r="AH18" s="3"/>
    </row>
    <row r="19" spans="1:34" ht="22.2">
      <c r="A19" s="32"/>
      <c r="B19" s="34" t="str">
        <f ca="1">OFFSET(L!$C$1,MATCH("Declaration"&amp;ADDRESS(ROW(),COLUMN(),4),L!$A:$A,0)-1,SL,,)</f>
        <v>Title - Authorizer:</v>
      </c>
      <c r="C19" s="68"/>
      <c r="D19" s="355" t="s">
        <v>19207</v>
      </c>
      <c r="E19" s="356"/>
      <c r="F19" s="356"/>
      <c r="G19" s="356"/>
      <c r="H19" s="356"/>
      <c r="I19" s="356"/>
      <c r="J19" s="357"/>
      <c r="K19" s="30"/>
      <c r="L19" s="99"/>
      <c r="P19" s="3"/>
      <c r="Q19" s="3"/>
      <c r="R19" s="3"/>
      <c r="S19" s="3"/>
      <c r="T19" s="3"/>
      <c r="U19" s="3"/>
      <c r="V19" s="3"/>
      <c r="W19" s="3"/>
      <c r="X19" s="3"/>
      <c r="Y19" s="3"/>
      <c r="Z19" s="3"/>
      <c r="AA19" s="3"/>
      <c r="AB19" s="3"/>
      <c r="AC19" s="3"/>
      <c r="AD19" s="3"/>
      <c r="AE19" s="3"/>
      <c r="AF19" s="3"/>
      <c r="AG19" s="3"/>
      <c r="AH19" s="3"/>
    </row>
    <row r="20" spans="1:34" ht="22.2" customHeight="1">
      <c r="A20" s="32"/>
      <c r="B20" s="34" t="str">
        <f ca="1">OFFSET(L!$C$1,MATCH("Declaration"&amp;ADDRESS(ROW(),COLUMN(),4),L!$A:$A,0)-1,SL,,)</f>
        <v>Email - Authorizer (*):</v>
      </c>
      <c r="C20" s="68"/>
      <c r="D20" s="402" t="s">
        <v>19205</v>
      </c>
      <c r="E20" s="356"/>
      <c r="F20" s="356"/>
      <c r="G20" s="356"/>
      <c r="H20" s="356"/>
      <c r="I20" s="356"/>
      <c r="J20" s="357"/>
      <c r="K20" s="30"/>
      <c r="L20" s="99"/>
      <c r="P20" s="3"/>
      <c r="Q20" s="3"/>
      <c r="R20" s="3"/>
      <c r="S20" s="3"/>
      <c r="T20" s="3"/>
      <c r="U20" s="3"/>
      <c r="V20" s="3"/>
      <c r="W20" s="3"/>
      <c r="X20" s="3"/>
      <c r="Y20" s="3"/>
      <c r="Z20" s="3"/>
      <c r="AA20" s="3"/>
      <c r="AB20" s="3"/>
      <c r="AC20" s="3"/>
      <c r="AD20" s="3"/>
      <c r="AE20" s="3"/>
      <c r="AF20" s="3"/>
      <c r="AG20" s="3"/>
      <c r="AH20" s="3"/>
    </row>
    <row r="21" spans="1:34" ht="16.2">
      <c r="A21" s="32"/>
      <c r="B21" s="34" t="str">
        <f ca="1">OFFSET(L!$C$1,MATCH("Declaration"&amp;ADDRESS(ROW(),COLUMN(),4),L!$A:$A,0)-1,SL,,)</f>
        <v>Phone - Authorizer:</v>
      </c>
      <c r="C21" s="125"/>
      <c r="D21" s="355" t="s">
        <v>19206</v>
      </c>
      <c r="E21" s="356"/>
      <c r="F21" s="356"/>
      <c r="G21" s="356"/>
      <c r="H21" s="356"/>
      <c r="I21" s="356"/>
      <c r="J21" s="357"/>
      <c r="K21" s="30"/>
      <c r="L21" s="105"/>
      <c r="P21" s="3"/>
      <c r="Q21" s="3"/>
      <c r="R21" s="3"/>
      <c r="S21" s="3"/>
      <c r="T21" s="3"/>
      <c r="U21" s="3"/>
      <c r="V21" s="3"/>
      <c r="W21" s="3"/>
      <c r="X21" s="3"/>
      <c r="Y21" s="3"/>
      <c r="Z21" s="3"/>
      <c r="AA21" s="3"/>
      <c r="AB21" s="3"/>
      <c r="AC21" s="3"/>
      <c r="AD21" s="3"/>
      <c r="AE21" s="3"/>
      <c r="AF21" s="3"/>
      <c r="AG21" s="3"/>
      <c r="AH21" s="3"/>
    </row>
    <row r="22" spans="1:34" ht="17.399999999999999">
      <c r="A22" s="32"/>
      <c r="B22" s="34" t="str">
        <f ca="1">OFFSET(L!$C$1,MATCH("Declaration"&amp;ADDRESS(ROW(),COLUMN(),4),L!$A:$A,0)-1,SL,,)</f>
        <v>Effective Date (*):</v>
      </c>
      <c r="C22" s="69"/>
      <c r="D22" s="374">
        <v>45414</v>
      </c>
      <c r="E22" s="375"/>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7.399999999999999">
      <c r="A23" s="35"/>
      <c r="B23" s="70"/>
      <c r="C23" s="14"/>
      <c r="D23" s="367"/>
      <c r="E23" s="367"/>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6.2">
      <c r="A24" s="36"/>
      <c r="B24" s="328" t="str">
        <f ca="1">OFFSET(L!$C$1,MATCH("Declaration"&amp;ADDRESS(ROW(),COLUMN(),4),L!$A:$A,0)-1,SL,,)</f>
        <v>Answer the following questions 1 - 7 based on the declaration scope indicated above</v>
      </c>
      <c r="C24" s="328"/>
      <c r="D24" s="328"/>
      <c r="E24" s="328"/>
      <c r="F24" s="328"/>
      <c r="G24" s="328"/>
      <c r="H24" s="328"/>
      <c r="I24" s="328"/>
      <c r="J24" s="328"/>
      <c r="K24" s="37"/>
      <c r="L24" s="100"/>
      <c r="P24" s="3"/>
      <c r="Q24" s="3"/>
      <c r="R24" s="3"/>
      <c r="S24" s="3"/>
      <c r="T24" s="3"/>
      <c r="U24" s="3"/>
      <c r="V24" s="3"/>
      <c r="W24" s="3"/>
      <c r="X24" s="3"/>
      <c r="Y24" s="3"/>
      <c r="Z24" s="3"/>
      <c r="AA24" s="3"/>
      <c r="AB24" s="3"/>
      <c r="AC24" s="3"/>
      <c r="AD24" s="3"/>
      <c r="AE24" s="3"/>
      <c r="AF24" s="3"/>
      <c r="AG24" s="3"/>
      <c r="AH24" s="3"/>
    </row>
    <row r="25" spans="1:34" ht="48.6">
      <c r="A25" s="35"/>
      <c r="B25" s="38" t="str">
        <f ca="1">OFFSET(L!$C$1,MATCH("Declaration"&amp;ADDRESS(ROW(),COLUMN(),4),L!$A:$A,0)-1,SL,,)</f>
        <v>1) Is any of the cobalt or natural mica intentionally added or used in the product(s) or in the production process? (*)</v>
      </c>
      <c r="C25" s="14"/>
      <c r="D25" s="373" t="str">
        <f ca="1">OFFSET(L!$C$1,MATCH("Declaration"&amp;ADDRESS(ROW(),COLUMN(),4),L!$A:$A,0)-1,SL,,)</f>
        <v>Answer</v>
      </c>
      <c r="E25" s="373"/>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2">
      <c r="A26" s="35"/>
      <c r="B26" s="34" t="str">
        <f ca="1">OFFSET(L!$C$1,MATCH("Declaration"&amp;ADDRESS(ROW(),COLUMN(),4),L!$A:$A,0)-1,SL,,)&amp;P26</f>
        <v>Cobalt(*)</v>
      </c>
      <c r="C26" s="29"/>
      <c r="D26" s="334" t="s">
        <v>25</v>
      </c>
      <c r="E26" s="335"/>
      <c r="F26" s="9"/>
      <c r="G26" s="329"/>
      <c r="H26" s="330"/>
      <c r="I26" s="330"/>
      <c r="J26" s="331"/>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2">
      <c r="A27" s="35"/>
      <c r="B27" s="34" t="str">
        <f ca="1">OFFSET(L!$C$1,MATCH("Declaration"&amp;ADDRESS(ROW(),COLUMN(),4),L!$A:$A,0)-1,SL,,)&amp;P27</f>
        <v>Mica</v>
      </c>
      <c r="C27" s="29"/>
      <c r="D27" s="334" t="s">
        <v>22</v>
      </c>
      <c r="E27" s="335"/>
      <c r="F27" s="9"/>
      <c r="G27" s="329"/>
      <c r="H27" s="330"/>
      <c r="I27" s="330"/>
      <c r="J27" s="331"/>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2" hidden="1">
      <c r="A28" s="35"/>
      <c r="B28" s="34" t="str">
        <f ca="1">OFFSET(L!$C$1,MATCH("Declaration"&amp;ADDRESS(ROW(),COLUMN(),4),L!$A:$A,0)-1,SL,,)&amp;P28</f>
        <v/>
      </c>
      <c r="C28" s="29"/>
      <c r="D28" s="340" t="s">
        <v>22</v>
      </c>
      <c r="E28" s="341"/>
      <c r="F28" s="9"/>
      <c r="G28" s="329"/>
      <c r="H28" s="330"/>
      <c r="I28" s="330"/>
      <c r="J28" s="331"/>
      <c r="K28" s="30"/>
      <c r="L28" s="106"/>
      <c r="P28" s="39" t="str">
        <f>IF(D$28="No","","(*)")</f>
        <v/>
      </c>
      <c r="R28" s="3"/>
      <c r="S28" s="3"/>
      <c r="T28" s="3"/>
      <c r="U28" s="3"/>
      <c r="V28" s="3"/>
      <c r="W28" s="3"/>
      <c r="X28" s="3"/>
      <c r="Y28" s="3"/>
      <c r="Z28" s="3"/>
      <c r="AA28" s="3"/>
      <c r="AB28" s="3"/>
      <c r="AC28" s="3"/>
      <c r="AD28" s="3"/>
      <c r="AE28" s="3"/>
      <c r="AF28" s="3"/>
      <c r="AG28" s="3"/>
      <c r="AH28" s="3"/>
    </row>
    <row r="29" spans="1:34" ht="22.2" hidden="1">
      <c r="A29" s="35"/>
      <c r="B29" s="34" t="str">
        <f ca="1">OFFSET(L!$C$1,MATCH("Declaration"&amp;ADDRESS(ROW(),COLUMN(),4),L!$A:$A,0)-1,SL,,)&amp;P29</f>
        <v/>
      </c>
      <c r="C29" s="29"/>
      <c r="D29" s="371" t="s">
        <v>22</v>
      </c>
      <c r="E29" s="372"/>
      <c r="F29" s="9"/>
      <c r="G29" s="329"/>
      <c r="H29" s="330"/>
      <c r="I29" s="330"/>
      <c r="J29" s="331"/>
      <c r="K29" s="30"/>
      <c r="L29" s="106"/>
      <c r="P29" s="39" t="str">
        <f>IF(D$29="No","","(*)")</f>
        <v/>
      </c>
      <c r="R29" s="3"/>
      <c r="S29" s="3"/>
      <c r="T29" s="3"/>
      <c r="U29" s="3"/>
      <c r="V29" s="3"/>
      <c r="W29" s="3"/>
      <c r="X29" s="3"/>
      <c r="Y29" s="3"/>
      <c r="Z29" s="3"/>
      <c r="AA29" s="3"/>
      <c r="AB29" s="3"/>
      <c r="AC29" s="3"/>
      <c r="AD29" s="3"/>
      <c r="AE29" s="3"/>
      <c r="AF29" s="3"/>
      <c r="AG29" s="3"/>
      <c r="AH29" s="3"/>
    </row>
    <row r="30" spans="1:34" ht="17.399999999999999">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8.6">
      <c r="A31" s="35"/>
      <c r="B31" s="38" t="str">
        <f ca="1">OFFSET(L!$C$1,MATCH("Declaration"&amp;ADDRESS(ROW(),COLUMN(),4),L!$A:$A,0)-1,SL,,)</f>
        <v>2) Does any cobalt or natural mica remain in the product(s)? (*)</v>
      </c>
      <c r="C31" s="14"/>
      <c r="D31" s="365" t="str">
        <f ca="1">D25</f>
        <v>Answer</v>
      </c>
      <c r="E31" s="365"/>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2">
      <c r="A32" s="35"/>
      <c r="B32" s="34" t="str">
        <f ca="1">OFFSET(L!$C$1,MATCH("Declaration"&amp;ADDRESS(ROW(),COLUMN(),4),L!$A:$A,0)-1,SL,,)&amp;P32</f>
        <v>Cobalt(*)</v>
      </c>
      <c r="C32" s="29"/>
      <c r="D32" s="334" t="s">
        <v>25</v>
      </c>
      <c r="E32" s="335"/>
      <c r="F32" s="9"/>
      <c r="G32" s="329"/>
      <c r="H32" s="330"/>
      <c r="I32" s="330"/>
      <c r="J32" s="331"/>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2">
      <c r="A33" s="35"/>
      <c r="B33" s="34" t="str">
        <f ca="1">OFFSET(L!$C$1,MATCH("Declaration"&amp;ADDRESS(ROW(),COLUMN(),4),L!$A:$A,0)-1,SL,,)&amp;P33</f>
        <v>Mica</v>
      </c>
      <c r="C33" s="29"/>
      <c r="D33" s="334"/>
      <c r="E33" s="335"/>
      <c r="F33" s="9"/>
      <c r="G33" s="329"/>
      <c r="H33" s="330"/>
      <c r="I33" s="330"/>
      <c r="J33" s="331"/>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2" hidden="1">
      <c r="A34" s="35"/>
      <c r="B34" s="34" t="str">
        <f ca="1">OFFSET(L!$C$1,MATCH("Declaration"&amp;ADDRESS(ROW(),COLUMN(),4),L!$A:$A,0)-1,SL,,)&amp;P34</f>
        <v/>
      </c>
      <c r="C34" s="29"/>
      <c r="D34" s="340" t="s">
        <v>22</v>
      </c>
      <c r="E34" s="341"/>
      <c r="F34" s="9"/>
      <c r="G34" s="329"/>
      <c r="H34" s="330"/>
      <c r="I34" s="330"/>
      <c r="J34" s="331"/>
      <c r="K34" s="30"/>
      <c r="L34" s="106"/>
      <c r="P34" s="39" t="str">
        <f>IF(D$28="No","","(*)")</f>
        <v/>
      </c>
      <c r="R34" s="3"/>
      <c r="S34" s="3"/>
      <c r="T34" s="3"/>
      <c r="U34" s="3"/>
      <c r="V34" s="3"/>
      <c r="W34" s="3"/>
      <c r="X34" s="3"/>
      <c r="Y34" s="3"/>
      <c r="Z34" s="3"/>
      <c r="AA34" s="3"/>
      <c r="AB34" s="3"/>
      <c r="AC34" s="3"/>
      <c r="AD34" s="3"/>
      <c r="AE34" s="3"/>
      <c r="AF34" s="3"/>
      <c r="AG34" s="3"/>
      <c r="AH34" s="3"/>
    </row>
    <row r="35" spans="1:34" ht="22.2" hidden="1">
      <c r="A35" s="35"/>
      <c r="B35" s="34" t="str">
        <f ca="1">OFFSET(L!$C$1,MATCH("Declaration"&amp;ADDRESS(ROW(),COLUMN(),4),L!$A:$A,0)-1,SL,,)&amp;P35</f>
        <v/>
      </c>
      <c r="C35" s="29"/>
      <c r="D35" s="340" t="s">
        <v>22</v>
      </c>
      <c r="E35" s="341"/>
      <c r="F35" s="9"/>
      <c r="G35" s="329"/>
      <c r="H35" s="330"/>
      <c r="I35" s="330"/>
      <c r="J35" s="331"/>
      <c r="K35" s="30"/>
      <c r="L35" s="106"/>
      <c r="P35" s="39" t="str">
        <f>IF(D$29="No","","(*)")</f>
        <v/>
      </c>
      <c r="R35" s="3"/>
      <c r="S35" s="3"/>
      <c r="T35" s="3"/>
      <c r="U35" s="3"/>
      <c r="V35" s="3"/>
      <c r="W35" s="3"/>
      <c r="X35" s="3"/>
      <c r="Y35" s="3"/>
      <c r="Z35" s="3"/>
      <c r="AA35" s="3"/>
      <c r="AB35" s="3"/>
      <c r="AC35" s="3"/>
      <c r="AD35" s="3"/>
      <c r="AE35" s="3"/>
      <c r="AF35" s="3"/>
      <c r="AG35" s="3"/>
      <c r="AH35" s="3"/>
    </row>
    <row r="36" spans="1:34" ht="17.399999999999999">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65" t="str">
        <f ca="1">D25</f>
        <v>Answer</v>
      </c>
      <c r="E37" s="365"/>
      <c r="F37" s="15"/>
      <c r="G37" s="38" t="str">
        <f ca="1">G25</f>
        <v>Comments</v>
      </c>
      <c r="H37" s="366"/>
      <c r="I37" s="366"/>
      <c r="J37" s="366"/>
      <c r="K37" s="30"/>
      <c r="L37" s="100" t="s">
        <v>18</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2.2">
      <c r="A38" s="35"/>
      <c r="B38" s="34" t="str">
        <f ca="1">OFFSET(L!$C$1,MATCH("Declaration"&amp;ADDRESS(ROW(),COLUMN(),4),L!$A:$A,0)-1,SL,,)&amp;P38</f>
        <v>Cobalt(*)</v>
      </c>
      <c r="C38" s="7"/>
      <c r="D38" s="334" t="s">
        <v>22</v>
      </c>
      <c r="E38" s="335"/>
      <c r="F38" s="41"/>
      <c r="G38" s="329"/>
      <c r="H38" s="330"/>
      <c r="I38" s="330"/>
      <c r="J38" s="331"/>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2">
      <c r="A39" s="35"/>
      <c r="B39" s="34" t="str">
        <f ca="1">OFFSET(L!$C$1,MATCH("Declaration"&amp;ADDRESS(ROW(),COLUMN(),4),L!$A:$A,0)-1,SL,,)&amp;P39</f>
        <v>Mica</v>
      </c>
      <c r="C39" s="7"/>
      <c r="D39" s="334"/>
      <c r="E39" s="335"/>
      <c r="F39" s="41"/>
      <c r="G39" s="329"/>
      <c r="H39" s="330"/>
      <c r="I39" s="330"/>
      <c r="J39" s="331"/>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2" hidden="1">
      <c r="A40" s="35"/>
      <c r="B40" s="34">
        <f ca="1">OFFSET(L!$C$1,MATCH("Declaration"&amp;ADDRESS(ROW(),COLUMN(),4),L!$A:$A,0)-1,SL,,)</f>
        <v>0</v>
      </c>
      <c r="C40" s="7"/>
      <c r="D40" s="334"/>
      <c r="E40" s="335"/>
      <c r="F40" s="41"/>
      <c r="G40" s="329"/>
      <c r="H40" s="330"/>
      <c r="I40" s="330"/>
      <c r="J40" s="331"/>
      <c r="K40" s="30"/>
      <c r="L40" s="106"/>
      <c r="P40" s="39" t="str">
        <f>IF(D$40="No","","(*)")</f>
        <v>(*)</v>
      </c>
      <c r="Q40" s="3"/>
      <c r="R40" s="3"/>
      <c r="S40" s="3"/>
      <c r="T40" s="3"/>
      <c r="U40" s="3"/>
      <c r="V40" s="3"/>
      <c r="W40" s="3"/>
      <c r="X40" s="3"/>
      <c r="Y40" s="3">
        <v>40</v>
      </c>
      <c r="Z40" s="3"/>
      <c r="AA40" s="3"/>
      <c r="AB40" s="3"/>
      <c r="AC40" s="3"/>
      <c r="AD40" s="3"/>
      <c r="AE40" s="3"/>
      <c r="AF40" s="3"/>
      <c r="AG40" s="3"/>
    </row>
    <row r="41" spans="1:34" ht="22.2" hidden="1">
      <c r="A41" s="35"/>
      <c r="B41" s="34">
        <f ca="1">OFFSET(L!$C$1,MATCH("Declaration"&amp;ADDRESS(ROW(),COLUMN(),4),L!$A:$A,0)-1,SL,,)</f>
        <v>0</v>
      </c>
      <c r="C41" s="7"/>
      <c r="D41" s="334"/>
      <c r="E41" s="335"/>
      <c r="F41" s="41"/>
      <c r="G41" s="329"/>
      <c r="H41" s="330"/>
      <c r="I41" s="330"/>
      <c r="J41" s="331"/>
      <c r="K41" s="30"/>
      <c r="L41" s="106"/>
      <c r="P41" s="39" t="str">
        <f>IF(D$41="No","","(*)")</f>
        <v>(*)</v>
      </c>
      <c r="Q41" s="3"/>
      <c r="R41" s="3"/>
      <c r="S41" s="3"/>
      <c r="T41" s="3"/>
      <c r="U41" s="3"/>
      <c r="V41" s="3"/>
      <c r="W41" s="3"/>
      <c r="X41" s="3"/>
      <c r="Y41" s="3">
        <v>41</v>
      </c>
      <c r="Z41" s="3"/>
      <c r="AA41" s="3"/>
      <c r="AB41" s="3"/>
      <c r="AC41" s="3"/>
      <c r="AD41" s="3"/>
      <c r="AE41" s="3"/>
      <c r="AF41" s="3"/>
      <c r="AG41" s="3"/>
    </row>
    <row r="42" spans="1:34" ht="17.399999999999999">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25" customHeight="1">
      <c r="A43" s="35"/>
      <c r="B43" s="38" t="str">
        <f ca="1">OFFSET(L!$C$1,MATCH("Declaration"&amp;ADDRESS(ROW(),COLUMN(),4),L!$A:$A,0)-1,SL,,)&amp;Q37</f>
        <v>4) Does 100 percent of the cobalt originate from recycled or scrap sources? (*)</v>
      </c>
      <c r="C43" s="7"/>
      <c r="D43" s="365" t="str">
        <f ca="1">D25</f>
        <v>Answer</v>
      </c>
      <c r="E43" s="365"/>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2">
      <c r="A44" s="35"/>
      <c r="B44" s="34" t="str">
        <f ca="1">B38</f>
        <v>Cobalt(*)</v>
      </c>
      <c r="C44" s="7"/>
      <c r="D44" s="334" t="s">
        <v>22</v>
      </c>
      <c r="E44" s="335"/>
      <c r="F44" s="41"/>
      <c r="G44" s="329"/>
      <c r="H44" s="330"/>
      <c r="I44" s="330"/>
      <c r="J44" s="331"/>
      <c r="K44" s="30"/>
      <c r="L44" s="106"/>
      <c r="P44" s="3"/>
      <c r="Q44" s="3"/>
      <c r="R44" s="3"/>
      <c r="S44" s="3"/>
      <c r="T44" s="3"/>
      <c r="U44" s="3"/>
      <c r="V44" s="3"/>
      <c r="W44" s="3"/>
      <c r="X44" s="3"/>
      <c r="Y44" s="3">
        <v>44</v>
      </c>
      <c r="Z44" s="3"/>
      <c r="AA44" s="3"/>
      <c r="AB44" s="3"/>
      <c r="AC44" s="3"/>
      <c r="AD44" s="3"/>
      <c r="AE44" s="3"/>
      <c r="AF44" s="3"/>
      <c r="AG44" s="3"/>
      <c r="AH44" s="3"/>
    </row>
    <row r="45" spans="1:34" ht="22.2" hidden="1">
      <c r="A45" s="35"/>
      <c r="B45" s="34"/>
      <c r="C45" s="7"/>
      <c r="D45" s="334"/>
      <c r="E45" s="335"/>
      <c r="F45" s="41"/>
      <c r="G45" s="329"/>
      <c r="H45" s="330"/>
      <c r="I45" s="330"/>
      <c r="J45" s="331"/>
      <c r="K45" s="30"/>
      <c r="L45" s="106"/>
      <c r="P45" s="3"/>
      <c r="Q45" s="3"/>
      <c r="R45" s="3"/>
      <c r="S45" s="3"/>
      <c r="T45" s="3"/>
      <c r="U45" s="3"/>
      <c r="V45" s="3"/>
      <c r="W45" s="3"/>
      <c r="X45" s="3"/>
      <c r="Y45" s="3">
        <v>45</v>
      </c>
      <c r="Z45" s="3"/>
      <c r="AA45" s="3"/>
      <c r="AB45" s="3"/>
      <c r="AC45" s="3"/>
      <c r="AD45" s="3"/>
      <c r="AE45" s="3"/>
      <c r="AF45" s="3"/>
      <c r="AG45" s="3"/>
      <c r="AH45" s="3"/>
    </row>
    <row r="46" spans="1:34" ht="22.2" hidden="1">
      <c r="A46" s="35"/>
      <c r="B46" s="34">
        <f ca="1">B40</f>
        <v>0</v>
      </c>
      <c r="C46" s="7"/>
      <c r="D46" s="340"/>
      <c r="E46" s="341"/>
      <c r="F46" s="41"/>
      <c r="G46" s="329"/>
      <c r="H46" s="330"/>
      <c r="I46" s="330"/>
      <c r="J46" s="331"/>
      <c r="K46" s="30"/>
      <c r="L46" s="106"/>
      <c r="P46" s="3"/>
      <c r="Q46" s="3"/>
      <c r="R46" s="3"/>
      <c r="S46" s="3"/>
      <c r="T46" s="3"/>
      <c r="U46" s="3"/>
      <c r="V46" s="3"/>
      <c r="W46" s="3"/>
      <c r="X46" s="3"/>
      <c r="Y46" s="3">
        <v>46</v>
      </c>
      <c r="Z46" s="3"/>
      <c r="AA46" s="3"/>
      <c r="AB46" s="3"/>
      <c r="AC46" s="3"/>
      <c r="AD46" s="3"/>
      <c r="AE46" s="3"/>
      <c r="AF46" s="3"/>
      <c r="AG46" s="3"/>
      <c r="AH46" s="3"/>
    </row>
    <row r="47" spans="1:34" ht="22.2" hidden="1">
      <c r="A47" s="35"/>
      <c r="B47" s="34">
        <f ca="1">B41</f>
        <v>0</v>
      </c>
      <c r="C47" s="7"/>
      <c r="D47" s="340"/>
      <c r="E47" s="341"/>
      <c r="F47" s="41"/>
      <c r="G47" s="329"/>
      <c r="H47" s="330"/>
      <c r="I47" s="330"/>
      <c r="J47" s="331"/>
      <c r="K47" s="30"/>
      <c r="L47" s="106"/>
      <c r="P47" s="3"/>
      <c r="Q47" s="3"/>
      <c r="R47" s="3"/>
      <c r="S47" s="3"/>
      <c r="T47" s="3"/>
      <c r="U47" s="3"/>
      <c r="V47" s="3"/>
      <c r="W47" s="3"/>
      <c r="X47" s="3"/>
      <c r="Y47" s="3">
        <v>47</v>
      </c>
      <c r="Z47" s="3"/>
      <c r="AA47" s="3"/>
      <c r="AB47" s="3"/>
      <c r="AC47" s="3"/>
      <c r="AD47" s="3"/>
      <c r="AE47" s="3"/>
      <c r="AF47" s="3"/>
      <c r="AG47" s="3"/>
      <c r="AH47" s="3"/>
    </row>
    <row r="48" spans="1:34" ht="17.399999999999999">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5" customHeight="1">
      <c r="A49" s="35"/>
      <c r="B49" s="123" t="str">
        <f ca="1">OFFSET(L!$C$1,MATCH("Declaration"&amp;ADDRESS(ROW(),COLUMN(),4),L!$A:$A,0)-1,SL,,)&amp;Q37</f>
        <v>5) What percentage of relevant suppliers have provided a response to your supply chain survey?(*)</v>
      </c>
      <c r="C49" s="7"/>
      <c r="D49" s="365" t="str">
        <f ca="1">D25</f>
        <v>Answer</v>
      </c>
      <c r="E49" s="365"/>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2">
      <c r="A50" s="35"/>
      <c r="B50" s="34" t="str">
        <f ca="1">B38</f>
        <v>Cobalt(*)</v>
      </c>
      <c r="C50" s="29"/>
      <c r="D50" s="338">
        <v>1</v>
      </c>
      <c r="E50" s="339"/>
      <c r="F50" s="41"/>
      <c r="G50" s="329"/>
      <c r="H50" s="330"/>
      <c r="I50" s="330"/>
      <c r="J50" s="331"/>
      <c r="K50" s="30"/>
      <c r="L50" s="106"/>
      <c r="P50" s="3"/>
      <c r="Q50" s="3"/>
      <c r="R50" s="3"/>
      <c r="S50" s="3"/>
      <c r="T50" s="3"/>
      <c r="U50" s="3"/>
      <c r="V50" s="3"/>
      <c r="W50" s="3"/>
      <c r="X50" s="3"/>
      <c r="Y50" s="3">
        <v>50</v>
      </c>
      <c r="Z50" s="3"/>
      <c r="AA50" s="3"/>
      <c r="AB50" s="3"/>
      <c r="AC50" s="3"/>
      <c r="AD50" s="3"/>
      <c r="AE50" s="3"/>
      <c r="AF50" s="3"/>
      <c r="AG50" s="3"/>
      <c r="AH50" s="3"/>
    </row>
    <row r="51" spans="1:34" ht="22.2">
      <c r="A51" s="35"/>
      <c r="B51" s="34" t="str">
        <f ca="1">B39</f>
        <v>Mica</v>
      </c>
      <c r="C51" s="29"/>
      <c r="D51" s="338"/>
      <c r="E51" s="339"/>
      <c r="F51" s="41"/>
      <c r="G51" s="329"/>
      <c r="H51" s="330"/>
      <c r="I51" s="330"/>
      <c r="J51" s="331"/>
      <c r="K51" s="30"/>
      <c r="L51" s="106"/>
      <c r="P51" s="3"/>
      <c r="Q51" s="3"/>
      <c r="R51" s="3"/>
      <c r="S51" s="3"/>
      <c r="T51" s="3"/>
      <c r="U51" s="3"/>
      <c r="V51" s="3"/>
      <c r="W51" s="3"/>
      <c r="X51" s="3"/>
      <c r="Y51" s="3">
        <v>51</v>
      </c>
      <c r="Z51" s="3"/>
      <c r="AA51" s="3"/>
      <c r="AB51" s="3"/>
      <c r="AC51" s="3"/>
      <c r="AD51" s="3"/>
      <c r="AE51" s="3"/>
      <c r="AF51" s="3"/>
      <c r="AG51" s="3"/>
      <c r="AH51" s="3"/>
    </row>
    <row r="52" spans="1:34" ht="22.2" hidden="1">
      <c r="A52" s="35"/>
      <c r="B52" s="34">
        <f ca="1">B40</f>
        <v>0</v>
      </c>
      <c r="C52" s="29"/>
      <c r="D52" s="336"/>
      <c r="E52" s="337"/>
      <c r="F52" s="41"/>
      <c r="G52" s="329"/>
      <c r="H52" s="330"/>
      <c r="I52" s="330"/>
      <c r="J52" s="331"/>
      <c r="K52" s="30"/>
      <c r="L52" s="106"/>
      <c r="P52" s="3"/>
      <c r="Q52" s="3"/>
      <c r="R52" s="3"/>
      <c r="S52" s="3"/>
      <c r="T52" s="3"/>
      <c r="U52" s="3"/>
      <c r="V52" s="3"/>
      <c r="W52" s="3"/>
      <c r="X52" s="3"/>
      <c r="Y52" s="3">
        <v>52</v>
      </c>
      <c r="Z52" s="3"/>
      <c r="AA52" s="3"/>
      <c r="AB52" s="3"/>
      <c r="AC52" s="3"/>
      <c r="AD52" s="3"/>
      <c r="AE52" s="3"/>
      <c r="AF52" s="3"/>
      <c r="AG52" s="3"/>
      <c r="AH52" s="3"/>
    </row>
    <row r="53" spans="1:34" ht="22.2" hidden="1">
      <c r="A53" s="35"/>
      <c r="B53" s="34">
        <f ca="1">B41</f>
        <v>0</v>
      </c>
      <c r="C53" s="29"/>
      <c r="D53" s="336"/>
      <c r="E53" s="337"/>
      <c r="F53" s="41"/>
      <c r="G53" s="329"/>
      <c r="H53" s="330"/>
      <c r="I53" s="330"/>
      <c r="J53" s="331"/>
      <c r="K53" s="30"/>
      <c r="L53" s="106"/>
      <c r="P53" s="3"/>
      <c r="Q53" s="3"/>
      <c r="R53" s="3"/>
      <c r="S53" s="3"/>
      <c r="T53" s="3"/>
      <c r="U53" s="3"/>
      <c r="V53" s="3"/>
      <c r="W53" s="3"/>
      <c r="X53" s="3"/>
      <c r="Y53" s="3">
        <v>53</v>
      </c>
      <c r="Z53" s="3"/>
      <c r="AA53" s="3"/>
      <c r="AB53" s="3"/>
      <c r="AC53" s="3"/>
      <c r="AD53" s="3"/>
      <c r="AE53" s="3"/>
      <c r="AF53" s="3"/>
      <c r="AG53" s="3"/>
      <c r="AH53" s="3"/>
    </row>
    <row r="54" spans="1:34" ht="16.2">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8.6">
      <c r="A55" s="35"/>
      <c r="B55" s="123" t="str">
        <f ca="1">OFFSET(L!$C$1,MATCH("Declaration"&amp;ADDRESS(ROW(),COLUMN(),4),L!$A:$A,0)-1,SL,,)&amp;Q37</f>
        <v>6) Have you identified all of the smelters or processors supplying the cobalt or natural mica to your supply chain?(*)</v>
      </c>
      <c r="C55" s="7"/>
      <c r="D55" s="365" t="str">
        <f ca="1">D25</f>
        <v>Answer</v>
      </c>
      <c r="E55" s="365"/>
      <c r="F55" s="15"/>
      <c r="G55" s="38" t="str">
        <f ca="1">G25</f>
        <v>Comments</v>
      </c>
      <c r="H55" s="376"/>
      <c r="I55" s="376"/>
      <c r="J55" s="376"/>
      <c r="K55" s="30"/>
      <c r="L55" s="100" t="s">
        <v>15</v>
      </c>
      <c r="M55" s="101"/>
      <c r="P55" s="3"/>
      <c r="Q55" s="3"/>
      <c r="R55" s="3"/>
      <c r="S55" s="3"/>
      <c r="T55" s="3"/>
      <c r="U55" s="3"/>
      <c r="V55" s="3"/>
      <c r="W55" s="3"/>
      <c r="X55" s="3"/>
      <c r="Y55" s="3">
        <v>55</v>
      </c>
      <c r="Z55" s="3"/>
      <c r="AA55" s="3"/>
      <c r="AB55" s="3"/>
      <c r="AC55" s="3"/>
      <c r="AD55" s="3"/>
      <c r="AE55" s="3"/>
      <c r="AF55" s="3"/>
      <c r="AG55" s="3"/>
      <c r="AH55" s="3"/>
    </row>
    <row r="56" spans="1:34" ht="22.2">
      <c r="A56" s="35"/>
      <c r="B56" s="34" t="str">
        <f ca="1">B38</f>
        <v>Cobalt(*)</v>
      </c>
      <c r="C56" s="7"/>
      <c r="D56" s="379" t="s">
        <v>25</v>
      </c>
      <c r="E56" s="380"/>
      <c r="F56" s="41"/>
      <c r="G56" s="329"/>
      <c r="H56" s="330"/>
      <c r="I56" s="330"/>
      <c r="J56" s="331"/>
      <c r="K56" s="30"/>
      <c r="L56" s="106"/>
      <c r="P56" s="3"/>
      <c r="Q56" s="3"/>
      <c r="R56" s="3"/>
      <c r="S56" s="3"/>
      <c r="T56" s="3"/>
      <c r="U56" s="3"/>
      <c r="V56" s="3"/>
      <c r="W56" s="3"/>
      <c r="X56" s="3"/>
      <c r="Y56" s="3">
        <v>56</v>
      </c>
      <c r="Z56" s="3"/>
      <c r="AA56" s="3"/>
      <c r="AB56" s="3"/>
      <c r="AC56" s="3"/>
      <c r="AD56" s="3"/>
      <c r="AE56" s="3"/>
      <c r="AF56" s="3"/>
      <c r="AG56" s="3"/>
      <c r="AH56" s="3"/>
    </row>
    <row r="57" spans="1:34" ht="22.2">
      <c r="A57" s="35"/>
      <c r="B57" s="34" t="str">
        <f ca="1">B39</f>
        <v>Mica</v>
      </c>
      <c r="C57" s="7"/>
      <c r="D57" s="334"/>
      <c r="E57" s="335"/>
      <c r="F57" s="41"/>
      <c r="G57" s="329"/>
      <c r="H57" s="330"/>
      <c r="I57" s="330"/>
      <c r="J57" s="331"/>
      <c r="K57" s="30"/>
      <c r="L57" s="106"/>
      <c r="P57" s="3"/>
      <c r="Q57" s="3"/>
      <c r="R57" s="3"/>
      <c r="S57" s="3"/>
      <c r="T57" s="3"/>
      <c r="U57" s="3"/>
      <c r="V57" s="3"/>
      <c r="W57" s="3"/>
      <c r="X57" s="3"/>
      <c r="Y57" s="3">
        <v>57</v>
      </c>
      <c r="Z57" s="3"/>
      <c r="AA57" s="3"/>
      <c r="AB57" s="3"/>
      <c r="AC57" s="3"/>
      <c r="AD57" s="3"/>
      <c r="AE57" s="3"/>
      <c r="AF57" s="3"/>
      <c r="AG57" s="3"/>
      <c r="AH57" s="3"/>
    </row>
    <row r="58" spans="1:34" ht="22.2" hidden="1">
      <c r="A58" s="35"/>
      <c r="B58" s="34">
        <f ca="1">B40</f>
        <v>0</v>
      </c>
      <c r="C58" s="7"/>
      <c r="D58" s="340"/>
      <c r="E58" s="341"/>
      <c r="F58" s="41"/>
      <c r="G58" s="329"/>
      <c r="H58" s="330"/>
      <c r="I58" s="330"/>
      <c r="J58" s="331"/>
      <c r="K58" s="30"/>
      <c r="L58" s="106"/>
      <c r="P58" s="3"/>
      <c r="Q58" s="3"/>
      <c r="R58" s="3"/>
      <c r="S58" s="3"/>
      <c r="T58" s="3"/>
      <c r="U58" s="3"/>
      <c r="V58" s="3"/>
      <c r="W58" s="3"/>
      <c r="X58" s="3"/>
      <c r="Y58" s="3">
        <v>58</v>
      </c>
      <c r="Z58" s="3"/>
      <c r="AA58" s="3"/>
      <c r="AB58" s="3"/>
      <c r="AC58" s="3"/>
      <c r="AD58" s="3"/>
      <c r="AE58" s="3"/>
      <c r="AF58" s="3"/>
      <c r="AG58" s="3"/>
      <c r="AH58" s="3"/>
    </row>
    <row r="59" spans="1:34" ht="22.2" hidden="1">
      <c r="A59" s="35"/>
      <c r="B59" s="34">
        <f ca="1">B41</f>
        <v>0</v>
      </c>
      <c r="C59" s="7"/>
      <c r="D59" s="340"/>
      <c r="E59" s="341"/>
      <c r="F59" s="41"/>
      <c r="G59" s="329"/>
      <c r="H59" s="330"/>
      <c r="I59" s="330"/>
      <c r="J59" s="331"/>
      <c r="K59" s="30"/>
      <c r="L59" s="106"/>
      <c r="P59" s="3"/>
      <c r="Q59" s="3"/>
      <c r="R59" s="3"/>
      <c r="S59" s="3"/>
      <c r="T59" s="3"/>
      <c r="U59" s="3"/>
      <c r="V59" s="3"/>
      <c r="W59" s="3"/>
      <c r="X59" s="3"/>
      <c r="Y59" s="3">
        <v>59</v>
      </c>
      <c r="Z59" s="3"/>
      <c r="AA59" s="3"/>
      <c r="AB59" s="3"/>
      <c r="AC59" s="3"/>
      <c r="AD59" s="3"/>
      <c r="AE59" s="3"/>
      <c r="AF59" s="3"/>
      <c r="AG59" s="3"/>
      <c r="AH59" s="3"/>
    </row>
    <row r="60" spans="1:34" ht="16.2">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8.6">
      <c r="A61" s="35"/>
      <c r="B61" s="38" t="str">
        <f ca="1">OFFSET(L!$C$1,MATCH("Declaration"&amp;ADDRESS(ROW(),COLUMN(),4),L!$A:$A,0)-1,SL,,)&amp;Q37</f>
        <v>7) Has all applicable smelter or processor information received by your company been reported in this declaration?(*)</v>
      </c>
      <c r="C61" s="7"/>
      <c r="D61" s="365" t="str">
        <f ca="1">D25</f>
        <v>Answer</v>
      </c>
      <c r="E61" s="365"/>
      <c r="F61" s="15"/>
      <c r="G61" s="38" t="str">
        <f ca="1">G25</f>
        <v>Comments</v>
      </c>
      <c r="H61" s="376" t="str">
        <f>IF(Q69="(*)","Click here to enter smelter names","")</f>
        <v/>
      </c>
      <c r="I61" s="376"/>
      <c r="J61" s="376"/>
      <c r="K61" s="30"/>
      <c r="L61" s="100" t="s">
        <v>15</v>
      </c>
      <c r="M61" s="101"/>
      <c r="P61" s="3"/>
      <c r="Q61" s="3"/>
      <c r="R61" s="3"/>
      <c r="S61" s="3"/>
      <c r="T61" s="3"/>
      <c r="U61" s="3"/>
      <c r="V61" s="3"/>
      <c r="W61" s="3"/>
      <c r="X61" s="3"/>
      <c r="Y61" s="3">
        <v>61</v>
      </c>
      <c r="Z61" s="3"/>
      <c r="AA61" s="3"/>
      <c r="AB61" s="3"/>
      <c r="AC61" s="3"/>
      <c r="AD61" s="3"/>
      <c r="AE61" s="3"/>
      <c r="AF61" s="3"/>
      <c r="AG61" s="3"/>
      <c r="AH61" s="3"/>
    </row>
    <row r="62" spans="1:34" ht="22.2">
      <c r="A62" s="35"/>
      <c r="B62" s="34" t="str">
        <f ca="1">B38</f>
        <v>Cobalt(*)</v>
      </c>
      <c r="C62" s="29"/>
      <c r="D62" s="334" t="s">
        <v>25</v>
      </c>
      <c r="E62" s="335"/>
      <c r="F62" s="42"/>
      <c r="G62" s="329"/>
      <c r="H62" s="330"/>
      <c r="I62" s="330"/>
      <c r="J62" s="331"/>
      <c r="K62" s="30"/>
      <c r="L62" s="106"/>
      <c r="P62" s="3"/>
      <c r="Q62" s="3"/>
      <c r="R62" s="3"/>
      <c r="S62" s="3"/>
      <c r="T62" s="3"/>
      <c r="U62" s="3"/>
      <c r="V62" s="3"/>
      <c r="W62" s="3"/>
      <c r="X62" s="3"/>
      <c r="Y62" s="3">
        <v>62</v>
      </c>
      <c r="Z62" s="3"/>
      <c r="AA62" s="3"/>
      <c r="AB62" s="3"/>
      <c r="AC62" s="3"/>
      <c r="AD62" s="3"/>
      <c r="AE62" s="3"/>
      <c r="AF62" s="3"/>
      <c r="AG62" s="3"/>
      <c r="AH62" s="3"/>
    </row>
    <row r="63" spans="1:34" ht="22.2">
      <c r="A63" s="35"/>
      <c r="B63" s="34" t="str">
        <f ca="1">B39</f>
        <v>Mica</v>
      </c>
      <c r="C63" s="29"/>
      <c r="D63" s="334"/>
      <c r="E63" s="335"/>
      <c r="F63" s="42"/>
      <c r="G63" s="329"/>
      <c r="H63" s="330"/>
      <c r="I63" s="330"/>
      <c r="J63" s="331"/>
      <c r="K63" s="30"/>
      <c r="L63" s="106"/>
      <c r="P63" s="3"/>
      <c r="Q63" s="3"/>
      <c r="R63" s="3"/>
      <c r="S63" s="3"/>
      <c r="T63" s="3"/>
      <c r="U63" s="3"/>
      <c r="V63" s="3"/>
      <c r="W63" s="3"/>
      <c r="X63" s="3"/>
      <c r="Y63" s="3">
        <v>63</v>
      </c>
      <c r="Z63" s="3"/>
      <c r="AA63" s="3"/>
      <c r="AB63" s="3"/>
      <c r="AC63" s="3"/>
      <c r="AD63" s="3"/>
      <c r="AE63" s="3"/>
      <c r="AF63" s="3"/>
      <c r="AG63" s="3"/>
      <c r="AH63" s="3"/>
    </row>
    <row r="64" spans="1:34" ht="22.2" hidden="1">
      <c r="A64" s="35"/>
      <c r="B64" s="34">
        <f ca="1">B40</f>
        <v>0</v>
      </c>
      <c r="C64" s="29"/>
      <c r="D64" s="340"/>
      <c r="E64" s="341"/>
      <c r="F64" s="42"/>
      <c r="G64" s="329"/>
      <c r="H64" s="330"/>
      <c r="I64" s="330"/>
      <c r="J64" s="331"/>
      <c r="K64" s="30"/>
      <c r="L64" s="106"/>
      <c r="P64" s="3"/>
      <c r="Q64" s="3"/>
      <c r="R64" s="3"/>
      <c r="S64" s="3"/>
      <c r="T64" s="3"/>
      <c r="U64" s="3"/>
      <c r="V64" s="3"/>
      <c r="W64" s="3"/>
      <c r="X64" s="3"/>
      <c r="Y64" s="3">
        <v>64</v>
      </c>
      <c r="Z64" s="3"/>
      <c r="AA64" s="3"/>
      <c r="AB64" s="3"/>
      <c r="AC64" s="3"/>
      <c r="AD64" s="3"/>
      <c r="AE64" s="3"/>
      <c r="AF64" s="3"/>
      <c r="AG64" s="3"/>
      <c r="AH64" s="3"/>
    </row>
    <row r="65" spans="1:34" ht="22.2" hidden="1">
      <c r="A65" s="32"/>
      <c r="B65" s="34">
        <f ca="1">B41</f>
        <v>0</v>
      </c>
      <c r="C65" s="43"/>
      <c r="D65" s="340"/>
      <c r="E65" s="341"/>
      <c r="F65" s="44"/>
      <c r="G65" s="329"/>
      <c r="H65" s="330"/>
      <c r="I65" s="330"/>
      <c r="J65" s="331"/>
      <c r="K65" s="33"/>
      <c r="L65" s="107"/>
      <c r="P65" s="3"/>
      <c r="Q65" s="3"/>
      <c r="R65" s="3"/>
      <c r="S65" s="3"/>
      <c r="T65" s="3"/>
      <c r="U65" s="3"/>
      <c r="V65" s="3"/>
      <c r="W65" s="3"/>
      <c r="X65" s="3"/>
      <c r="Y65" s="3">
        <v>65</v>
      </c>
      <c r="Z65" s="3"/>
      <c r="AA65" s="3"/>
      <c r="AB65" s="3"/>
      <c r="AC65" s="3"/>
      <c r="AD65" s="3"/>
      <c r="AE65" s="3"/>
      <c r="AF65" s="3"/>
      <c r="AG65" s="3"/>
      <c r="AH65" s="3"/>
    </row>
    <row r="66" spans="1:34" ht="16.2">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6.2">
      <c r="A67" s="35"/>
      <c r="B67" s="385" t="str">
        <f ca="1">OFFSET(L!$C$1,MATCH("Declaration"&amp;ADDRESS(ROW(),COLUMN(),4),L!$A:$A,0)-1,SL,,)</f>
        <v>Answer the Following Questions at a Company Level</v>
      </c>
      <c r="C67" s="385"/>
      <c r="D67" s="385"/>
      <c r="E67" s="385"/>
      <c r="F67" s="385"/>
      <c r="G67" s="385"/>
      <c r="H67" s="385"/>
      <c r="I67" s="385"/>
      <c r="J67" s="385"/>
      <c r="K67" s="30"/>
      <c r="L67" s="103"/>
      <c r="P67" s="3"/>
      <c r="Q67" s="3"/>
      <c r="R67" s="3"/>
      <c r="S67" s="3"/>
      <c r="T67" s="3"/>
      <c r="U67" s="3"/>
      <c r="V67" s="3"/>
      <c r="W67" s="3"/>
      <c r="X67" s="3"/>
      <c r="Y67" s="3">
        <v>67</v>
      </c>
      <c r="Z67" s="3"/>
      <c r="AA67" s="3"/>
      <c r="AB67" s="3"/>
      <c r="AC67" s="3"/>
      <c r="AD67" s="3"/>
      <c r="AE67" s="3"/>
      <c r="AF67" s="3"/>
      <c r="AG67" s="3"/>
      <c r="AH67" s="3"/>
    </row>
    <row r="68" spans="1:34" ht="16.2">
      <c r="A68" s="45"/>
      <c r="B68" s="46" t="str">
        <f ca="1">OFFSET(L!$C$1,MATCH("Declaration"&amp;ADDRESS(ROW(),COLUMN(),4),L!$A:$A,0)-1,SL,,)</f>
        <v>Question</v>
      </c>
      <c r="C68" s="72"/>
      <c r="D68" s="373" t="str">
        <f ca="1">D25</f>
        <v>Answer</v>
      </c>
      <c r="E68" s="373"/>
      <c r="F68" s="47"/>
      <c r="G68" s="373" t="str">
        <f ca="1">G25</f>
        <v>Comments</v>
      </c>
      <c r="H68" s="373" t="e">
        <f>HLOOKUP(SL,LT,$O68,0)</f>
        <v>#NAME?</v>
      </c>
      <c r="I68" s="373"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75" customHeight="1">
      <c r="A69" s="35"/>
      <c r="B69" s="50" t="str">
        <f ca="1">OFFSET(L!$C$1,MATCH("Declaration"&amp;ADDRESS(ROW(),COLUMN(),4),L!$A:$A,0)-1,SL,,)&amp;P38</f>
        <v>A. Have you established a responsible minerals sourcing policy?(*)</v>
      </c>
      <c r="C69" s="51"/>
      <c r="D69" s="334" t="s">
        <v>25</v>
      </c>
      <c r="E69" s="335"/>
      <c r="F69" s="51"/>
      <c r="G69" s="386" t="s">
        <v>19208</v>
      </c>
      <c r="H69" s="330"/>
      <c r="I69" s="330"/>
      <c r="J69" s="331"/>
      <c r="K69" s="30"/>
      <c r="L69" s="102" t="s">
        <v>18</v>
      </c>
      <c r="M69" s="101"/>
      <c r="P69" s="3"/>
      <c r="Q69" s="3"/>
      <c r="R69" s="3"/>
      <c r="S69" s="3"/>
      <c r="T69" s="3"/>
      <c r="U69" s="3"/>
      <c r="V69" s="3"/>
      <c r="W69" s="3"/>
      <c r="X69" s="3"/>
      <c r="Y69" s="3">
        <v>69</v>
      </c>
      <c r="Z69" s="3"/>
      <c r="AA69" s="3"/>
      <c r="AB69" s="3"/>
      <c r="AC69" s="3"/>
      <c r="AD69" s="3"/>
      <c r="AE69" s="3"/>
      <c r="AF69" s="3"/>
      <c r="AG69" s="3"/>
      <c r="AH69" s="3"/>
    </row>
    <row r="70" spans="1:34" ht="16.2">
      <c r="A70" s="35"/>
      <c r="B70" s="52"/>
      <c r="C70" s="9"/>
      <c r="D70" s="1"/>
      <c r="E70" s="1"/>
      <c r="F70" s="9"/>
      <c r="G70" s="378"/>
      <c r="H70" s="378"/>
      <c r="I70" s="378"/>
      <c r="J70" s="378"/>
      <c r="K70" s="30"/>
      <c r="L70" s="102"/>
      <c r="M70" s="101"/>
      <c r="P70" s="3"/>
      <c r="Q70" s="3"/>
      <c r="R70" s="3"/>
      <c r="S70" s="3"/>
      <c r="T70" s="3"/>
      <c r="U70" s="3"/>
      <c r="V70" s="3"/>
      <c r="W70" s="3"/>
      <c r="X70" s="3"/>
      <c r="Y70" s="3">
        <v>70</v>
      </c>
      <c r="Z70" s="3"/>
      <c r="AA70" s="3"/>
      <c r="AB70" s="3"/>
      <c r="AC70" s="3"/>
      <c r="AD70" s="3"/>
      <c r="AE70" s="3"/>
      <c r="AF70" s="3"/>
      <c r="AG70" s="3"/>
      <c r="AH70" s="3"/>
    </row>
    <row r="71" spans="1:34" ht="42.75" customHeight="1">
      <c r="A71" s="35"/>
      <c r="B71" s="50" t="str">
        <f ca="1">OFFSET(L!$C$1,MATCH("Declaration"&amp;ADDRESS(ROW(),COLUMN(),4),L!$A:$A,0)-1,SL,,)&amp;P38</f>
        <v>B. Is your responsible minerals sourcing policy publicly available on your website? (Note – If yes, the user shall specify the URL in the comment field.) (*)</v>
      </c>
      <c r="C71" s="51"/>
      <c r="D71" s="334" t="s">
        <v>25</v>
      </c>
      <c r="E71" s="335"/>
      <c r="F71" s="51"/>
      <c r="G71" s="386" t="s">
        <v>19208</v>
      </c>
      <c r="H71" s="330"/>
      <c r="I71" s="330"/>
      <c r="J71" s="331"/>
      <c r="K71" s="30"/>
      <c r="L71" s="102" t="s">
        <v>18</v>
      </c>
      <c r="M71" s="101"/>
      <c r="P71" s="3"/>
      <c r="Q71" s="3"/>
      <c r="R71" s="3"/>
      <c r="S71" s="3"/>
      <c r="T71" s="3"/>
      <c r="U71" s="3"/>
      <c r="V71" s="3"/>
      <c r="W71" s="3"/>
      <c r="X71" s="3"/>
      <c r="Y71" s="3">
        <v>71</v>
      </c>
      <c r="Z71" s="3"/>
      <c r="AA71" s="3"/>
      <c r="AB71" s="3"/>
      <c r="AC71" s="3"/>
      <c r="AD71" s="3"/>
      <c r="AE71" s="3"/>
      <c r="AF71" s="3"/>
      <c r="AG71" s="3"/>
      <c r="AH71" s="3"/>
    </row>
    <row r="72" spans="1:34" ht="16.2">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75"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84"/>
      <c r="E73" s="384"/>
      <c r="F73" s="236"/>
      <c r="G73" s="377"/>
      <c r="H73" s="377"/>
      <c r="I73" s="377"/>
      <c r="J73" s="377"/>
      <c r="K73" s="30"/>
      <c r="L73" s="102" t="s">
        <v>15</v>
      </c>
      <c r="M73" s="101"/>
      <c r="P73" s="3"/>
      <c r="Q73" s="3"/>
      <c r="R73" s="3"/>
      <c r="S73" s="3"/>
      <c r="T73" s="3"/>
      <c r="U73" s="3"/>
      <c r="V73" s="3"/>
      <c r="W73" s="3"/>
      <c r="X73" s="3"/>
      <c r="Y73" s="3">
        <v>75</v>
      </c>
      <c r="Z73" s="3"/>
      <c r="AA73" s="3"/>
      <c r="AB73" s="3"/>
      <c r="AC73" s="3"/>
      <c r="AD73" s="3"/>
      <c r="AE73" s="3"/>
      <c r="AF73" s="3"/>
      <c r="AG73" s="3"/>
      <c r="AH73" s="3"/>
    </row>
    <row r="74" spans="1:34" ht="16.2">
      <c r="A74" s="35"/>
      <c r="B74" s="34" t="str">
        <f ca="1">B38</f>
        <v>Cobalt(*)</v>
      </c>
      <c r="C74" s="29"/>
      <c r="D74" s="334" t="s">
        <v>25</v>
      </c>
      <c r="E74" s="335"/>
      <c r="F74" s="9"/>
      <c r="G74" s="329"/>
      <c r="H74" s="330"/>
      <c r="I74" s="330"/>
      <c r="J74" s="331"/>
      <c r="K74" s="30"/>
      <c r="L74" s="102"/>
      <c r="M74" s="101"/>
      <c r="P74" s="3"/>
      <c r="Q74" s="3"/>
      <c r="R74" s="3"/>
      <c r="S74" s="3"/>
      <c r="T74" s="3"/>
      <c r="U74" s="3"/>
      <c r="V74" s="3"/>
      <c r="W74" s="3"/>
      <c r="X74" s="3"/>
      <c r="Y74" s="3"/>
      <c r="Z74" s="3"/>
      <c r="AA74" s="3"/>
      <c r="AB74" s="3"/>
      <c r="AC74" s="3"/>
      <c r="AD74" s="3"/>
      <c r="AE74" s="3"/>
      <c r="AF74" s="3"/>
      <c r="AG74" s="3"/>
      <c r="AH74" s="3"/>
    </row>
    <row r="75" spans="1:34" ht="16.2">
      <c r="A75" s="35"/>
      <c r="B75" s="34" t="str">
        <f ca="1">B39</f>
        <v>Mica</v>
      </c>
      <c r="C75" s="29"/>
      <c r="D75" s="334"/>
      <c r="E75" s="335"/>
      <c r="F75" s="9"/>
      <c r="G75" s="329"/>
      <c r="H75" s="330"/>
      <c r="I75" s="330"/>
      <c r="J75" s="331"/>
      <c r="K75" s="30"/>
      <c r="L75" s="102"/>
      <c r="M75" s="101"/>
      <c r="P75" s="3"/>
      <c r="Q75" s="3"/>
      <c r="R75" s="3"/>
      <c r="S75" s="3"/>
      <c r="T75" s="3"/>
      <c r="U75" s="3"/>
      <c r="V75" s="3"/>
      <c r="W75" s="3"/>
      <c r="X75" s="3"/>
      <c r="Y75" s="3"/>
      <c r="Z75" s="3"/>
      <c r="AA75" s="3"/>
      <c r="AB75" s="3"/>
      <c r="AC75" s="3"/>
      <c r="AD75" s="3"/>
      <c r="AE75" s="3"/>
      <c r="AF75" s="3"/>
      <c r="AG75" s="3"/>
      <c r="AH75" s="3"/>
    </row>
    <row r="76" spans="1:34" ht="16.2">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34" t="s">
        <v>25</v>
      </c>
      <c r="E77" s="335"/>
      <c r="F77" s="51"/>
      <c r="G77" s="329"/>
      <c r="H77" s="330"/>
      <c r="I77" s="330"/>
      <c r="J77" s="331"/>
      <c r="K77" s="30"/>
      <c r="L77" s="102" t="s">
        <v>18</v>
      </c>
      <c r="M77" s="101"/>
      <c r="P77" s="3"/>
      <c r="Q77" s="3"/>
      <c r="R77" s="3"/>
      <c r="S77" s="3"/>
      <c r="T77" s="3"/>
      <c r="U77" s="3"/>
      <c r="V77" s="3"/>
      <c r="W77" s="3"/>
      <c r="X77" s="3"/>
      <c r="Y77" s="3">
        <v>77</v>
      </c>
      <c r="Z77" s="3"/>
      <c r="AA77" s="3"/>
      <c r="AB77" s="3"/>
      <c r="AC77" s="3"/>
      <c r="AD77" s="3"/>
      <c r="AE77" s="3"/>
      <c r="AF77" s="3"/>
      <c r="AG77" s="3"/>
      <c r="AH77" s="3"/>
    </row>
    <row r="78" spans="1:34" ht="16.2">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7" t="s">
        <v>34</v>
      </c>
      <c r="E79" s="388"/>
      <c r="F79" s="51"/>
      <c r="G79" s="329"/>
      <c r="H79" s="330"/>
      <c r="I79" s="330"/>
      <c r="J79" s="331"/>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6.2">
      <c r="A80" s="35"/>
      <c r="B80" s="55"/>
      <c r="C80" s="9"/>
      <c r="D80" s="1"/>
      <c r="E80" s="1"/>
      <c r="F80" s="10"/>
      <c r="G80" s="378"/>
      <c r="H80" s="378"/>
      <c r="I80" s="378"/>
      <c r="J80" s="378"/>
      <c r="K80" s="30"/>
      <c r="L80" s="102"/>
      <c r="M80" s="101"/>
      <c r="P80" s="3"/>
      <c r="Q80" s="3"/>
      <c r="R80" s="3"/>
      <c r="S80" s="3"/>
      <c r="T80" s="3"/>
      <c r="U80" s="3"/>
      <c r="V80" s="3"/>
      <c r="W80" s="3"/>
      <c r="X80" s="3"/>
      <c r="Y80" s="3">
        <v>80</v>
      </c>
      <c r="Z80" s="3"/>
      <c r="AA80" s="3"/>
      <c r="AB80" s="3"/>
      <c r="AC80" s="3"/>
      <c r="AD80" s="3"/>
      <c r="AE80" s="3"/>
      <c r="AF80" s="3"/>
      <c r="AG80" s="3"/>
      <c r="AH80" s="3"/>
    </row>
    <row r="81" spans="1:34" ht="44.25" customHeight="1">
      <c r="A81" s="35"/>
      <c r="B81" s="50" t="str">
        <f ca="1">OFFSET(L!$C$1,MATCH("Declaration"&amp;ADDRESS(ROW(),COLUMN(),4),L!$A:$A,0)-1,SL,,)&amp;P38</f>
        <v>F. Do you review due diligence information received from your suppliers against your company’s expectations? (*)</v>
      </c>
      <c r="C81" s="51"/>
      <c r="D81" s="334" t="s">
        <v>25</v>
      </c>
      <c r="E81" s="335"/>
      <c r="F81" s="51"/>
      <c r="G81" s="329"/>
      <c r="H81" s="330"/>
      <c r="I81" s="330"/>
      <c r="J81" s="331"/>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6.2">
      <c r="A82" s="35"/>
      <c r="B82" s="52"/>
      <c r="C82" s="9"/>
      <c r="D82" s="1"/>
      <c r="E82" s="1"/>
      <c r="F82" s="10"/>
      <c r="G82" s="389"/>
      <c r="H82" s="389"/>
      <c r="I82" s="389"/>
      <c r="J82" s="389"/>
      <c r="K82" s="30"/>
      <c r="L82" s="102"/>
      <c r="M82" s="101"/>
      <c r="P82" s="3"/>
      <c r="Q82" s="3"/>
      <c r="R82" s="3"/>
      <c r="S82" s="3"/>
      <c r="T82" s="3"/>
      <c r="U82" s="3"/>
      <c r="V82" s="3"/>
      <c r="W82" s="3"/>
      <c r="X82" s="3"/>
      <c r="Y82" s="3">
        <v>82</v>
      </c>
      <c r="Z82" s="3"/>
      <c r="AA82" s="3"/>
      <c r="AB82" s="3"/>
      <c r="AC82" s="3"/>
      <c r="AD82" s="3"/>
      <c r="AE82" s="3"/>
      <c r="AF82" s="3"/>
      <c r="AG82" s="3"/>
      <c r="AH82" s="3"/>
    </row>
    <row r="83" spans="1:34" ht="45.75" customHeight="1">
      <c r="A83" s="35"/>
      <c r="B83" s="50" t="str">
        <f ca="1">OFFSET(L!$C$1,MATCH("Declaration"&amp;ADDRESS(ROW(),COLUMN(),4),L!$A:$A,0)-1,SL,,)&amp;P38</f>
        <v>G. Does your review process include corrective action management? (*)</v>
      </c>
      <c r="C83" s="51"/>
      <c r="D83" s="334" t="s">
        <v>25</v>
      </c>
      <c r="E83" s="335"/>
      <c r="F83" s="51"/>
      <c r="G83" s="329"/>
      <c r="H83" s="330"/>
      <c r="I83" s="330"/>
      <c r="J83" s="331"/>
      <c r="K83" s="30"/>
      <c r="L83" s="102" t="s">
        <v>18</v>
      </c>
      <c r="M83" s="101"/>
      <c r="P83" s="3"/>
      <c r="Q83" s="3"/>
      <c r="R83" s="3"/>
      <c r="S83" s="3"/>
      <c r="T83" s="3"/>
      <c r="U83" s="3"/>
      <c r="V83" s="3"/>
      <c r="W83" s="3"/>
      <c r="X83" s="3"/>
      <c r="Y83" s="3">
        <v>83</v>
      </c>
      <c r="Z83" s="3"/>
      <c r="AA83" s="3"/>
      <c r="AB83" s="3"/>
      <c r="AC83" s="3"/>
      <c r="AD83" s="3"/>
      <c r="AE83" s="3"/>
      <c r="AF83" s="3"/>
      <c r="AG83" s="3"/>
      <c r="AH83" s="3"/>
    </row>
    <row r="84" spans="1:34" ht="16.2">
      <c r="A84" s="35"/>
      <c r="B84" s="383" t="str">
        <f>IF(OR($D$8="",$I$3=""),"","Click here to check required fields completion")</f>
        <v/>
      </c>
      <c r="C84" s="383"/>
      <c r="D84" s="383"/>
      <c r="E84" s="383"/>
      <c r="F84" s="383"/>
      <c r="G84" s="383"/>
      <c r="H84" s="383"/>
      <c r="I84" s="383"/>
      <c r="J84" s="383"/>
      <c r="K84" s="30"/>
      <c r="L84" s="103"/>
      <c r="P84" s="3"/>
      <c r="Q84" s="3"/>
      <c r="R84" s="3"/>
      <c r="S84" s="3"/>
      <c r="T84" s="3"/>
      <c r="U84" s="3"/>
      <c r="V84" s="3"/>
      <c r="W84" s="3"/>
      <c r="X84" s="3"/>
      <c r="Y84" s="3">
        <v>86</v>
      </c>
      <c r="Z84" s="3"/>
      <c r="AA84" s="3"/>
      <c r="AB84" s="3"/>
      <c r="AC84" s="3"/>
      <c r="AD84" s="3"/>
      <c r="AE84" s="3"/>
      <c r="AF84" s="3"/>
      <c r="AG84" s="3"/>
      <c r="AH84" s="3"/>
    </row>
    <row r="85" spans="1:34" ht="16.8" thickBot="1">
      <c r="A85" s="381" t="str">
        <f ca="1">OFFSET(L!$C$1,MATCH("General"&amp;"Cpy",L!$A:$A,0)-1,SL,,)</f>
        <v>© 2024 Responsible Minerals Initiative. All rights reserved.</v>
      </c>
      <c r="B85" s="382"/>
      <c r="C85" s="382"/>
      <c r="D85" s="382"/>
      <c r="E85" s="382"/>
      <c r="F85" s="382"/>
      <c r="G85" s="382"/>
      <c r="H85" s="382"/>
      <c r="I85" s="382"/>
      <c r="J85" s="382"/>
      <c r="K85" s="56"/>
      <c r="L85" s="103"/>
      <c r="P85" s="3"/>
      <c r="Q85" s="3"/>
      <c r="R85" s="3"/>
      <c r="S85" s="3"/>
      <c r="T85" s="3"/>
      <c r="U85" s="3"/>
      <c r="V85" s="3"/>
      <c r="W85" s="3"/>
      <c r="X85" s="3"/>
      <c r="Y85" s="3">
        <v>87</v>
      </c>
      <c r="Z85" s="3"/>
      <c r="AA85" s="3"/>
      <c r="AB85" s="3"/>
      <c r="AC85" s="3"/>
      <c r="AD85" s="3"/>
      <c r="AE85" s="3"/>
      <c r="AF85" s="3"/>
      <c r="AG85" s="3"/>
      <c r="AH85" s="3"/>
    </row>
    <row r="86" spans="1:34" ht="16.8" thickTop="1">
      <c r="L86" s="96"/>
      <c r="P86" s="3"/>
      <c r="Q86" s="3"/>
      <c r="R86" s="3"/>
      <c r="S86" s="3"/>
      <c r="T86" s="3"/>
      <c r="U86" s="3"/>
      <c r="V86" s="3"/>
      <c r="W86" s="3"/>
      <c r="X86" s="3"/>
      <c r="Y86" s="3"/>
      <c r="Z86" s="3"/>
      <c r="AA86" s="3"/>
      <c r="AB86" s="3"/>
      <c r="AC86" s="3"/>
      <c r="AD86" s="3"/>
      <c r="AE86" s="3"/>
      <c r="AF86" s="3"/>
      <c r="AG86" s="3"/>
      <c r="AH86" s="3"/>
    </row>
    <row r="90" spans="1:34" ht="15" hidden="1">
      <c r="B90" s="173" t="s">
        <v>25</v>
      </c>
    </row>
    <row r="91" spans="1:34" ht="15" hidden="1">
      <c r="B91" s="173" t="s">
        <v>22</v>
      </c>
    </row>
    <row r="92" spans="1:34" ht="15" hidden="1">
      <c r="B92" s="173" t="s">
        <v>26</v>
      </c>
    </row>
    <row r="93" spans="1:34" ht="15" hidden="1">
      <c r="B93" s="173" t="s">
        <v>27</v>
      </c>
    </row>
    <row r="94" spans="1:34" ht="15" hidden="1">
      <c r="B94" s="173" t="s">
        <v>25</v>
      </c>
    </row>
    <row r="95" spans="1:34" ht="15" hidden="1">
      <c r="B95" s="173" t="s">
        <v>22</v>
      </c>
    </row>
    <row r="96" spans="1:34" ht="15" hidden="1">
      <c r="B96" s="173" t="s">
        <v>26</v>
      </c>
    </row>
    <row r="97" spans="2:2" ht="15" hidden="1">
      <c r="B97" s="173" t="s">
        <v>28</v>
      </c>
    </row>
    <row r="98" spans="2:2" ht="15" hidden="1">
      <c r="B98" s="194">
        <v>1</v>
      </c>
    </row>
    <row r="99" spans="2:2" ht="15" hidden="1">
      <c r="B99" s="173" t="s">
        <v>29</v>
      </c>
    </row>
    <row r="100" spans="2:2" ht="15" hidden="1">
      <c r="B100" s="173" t="s">
        <v>30</v>
      </c>
    </row>
    <row r="101" spans="2:2" ht="15" hidden="1">
      <c r="B101" s="173" t="s">
        <v>31</v>
      </c>
    </row>
    <row r="102" spans="2:2" ht="15" hidden="1">
      <c r="B102" s="173" t="s">
        <v>32</v>
      </c>
    </row>
    <row r="103" spans="2:2" ht="15" hidden="1">
      <c r="B103" s="173" t="s">
        <v>33</v>
      </c>
    </row>
    <row r="104" spans="2:2" ht="15" hidden="1">
      <c r="B104" s="173" t="s">
        <v>34</v>
      </c>
    </row>
    <row r="105" spans="2:2" ht="15" hidden="1">
      <c r="B105" s="173" t="s">
        <v>25</v>
      </c>
    </row>
    <row r="106" spans="2:2" ht="15" hidden="1">
      <c r="B106" s="173" t="s">
        <v>22</v>
      </c>
    </row>
    <row r="107" spans="2:2" ht="15" hidden="1">
      <c r="B107" s="173" t="s">
        <v>34</v>
      </c>
    </row>
    <row r="108" spans="2:2" ht="15" hidden="1">
      <c r="B108" s="173" t="s">
        <v>35</v>
      </c>
    </row>
    <row r="109" spans="2:2" ht="15" hidden="1">
      <c r="B109" s="173" t="s">
        <v>22</v>
      </c>
    </row>
    <row r="110" spans="2:2" ht="15" hidden="1">
      <c r="B110" s="173" t="s">
        <v>25</v>
      </c>
    </row>
    <row r="111" spans="2:2" ht="15" hidden="1">
      <c r="B111" s="173" t="s">
        <v>22</v>
      </c>
    </row>
    <row r="112" spans="2:2" ht="15" hidden="1">
      <c r="B112" s="173" t="s">
        <v>26</v>
      </c>
    </row>
    <row r="113" spans="2:2" ht="15" hidden="1">
      <c r="B113" s="173" t="s">
        <v>36</v>
      </c>
    </row>
    <row r="114" spans="2:2" ht="15" hidden="1">
      <c r="B114" s="173" t="s">
        <v>37</v>
      </c>
    </row>
    <row r="115" spans="2:2" ht="15" hidden="1">
      <c r="B115" s="173" t="s">
        <v>38</v>
      </c>
    </row>
    <row r="116" spans="2:2" ht="15" hidden="1">
      <c r="B116" s="173" t="s">
        <v>39</v>
      </c>
    </row>
    <row r="117" spans="2:2" ht="15" hidden="1">
      <c r="B117" s="173" t="s">
        <v>22</v>
      </c>
    </row>
    <row r="118" spans="2:2" ht="15" hidden="1">
      <c r="B118" s="173" t="s">
        <v>25</v>
      </c>
    </row>
    <row r="119" spans="2:2" ht="15" hidden="1">
      <c r="B119" s="173" t="s">
        <v>40</v>
      </c>
    </row>
    <row r="120" spans="2:2" ht="1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3" type="noConversion"/>
  <conditionalFormatting sqref="D28 D40 D46 D52 D58 D64">
    <cfRule type="expression" dxfId="86" priority="34">
      <formula>IF($D$28="No",TRUE)</formula>
    </cfRule>
  </conditionalFormatting>
  <conditionalFormatting sqref="D29 D41 D47 D53 D59 D65">
    <cfRule type="expression" dxfId="85" priority="33">
      <formula>IF($D$29="No",TRUE)</formula>
    </cfRule>
  </conditionalFormatting>
  <conditionalFormatting sqref="D34">
    <cfRule type="expression" dxfId="84" priority="25">
      <formula>IF($D$28="No",TRUE)</formula>
    </cfRule>
  </conditionalFormatting>
  <conditionalFormatting sqref="D35">
    <cfRule type="expression" dxfId="83" priority="24">
      <formula>IF($D$29="No",TRUE)</formula>
    </cfRule>
  </conditionalFormatting>
  <conditionalFormatting sqref="D40 D46 D52 D58 D64">
    <cfRule type="expression" dxfId="82" priority="163" stopIfTrue="1">
      <formula>IF(AND(OR($D$28="Yes",$D$28=""),D40=""),1,0)</formula>
    </cfRule>
  </conditionalFormatting>
  <conditionalFormatting sqref="D22:E22">
    <cfRule type="expression" dxfId="81" priority="160" stopIfTrue="1">
      <formula>IF($D$22="",TRUE)</formula>
    </cfRule>
  </conditionalFormatting>
  <conditionalFormatting sqref="D26:E26">
    <cfRule type="expression" dxfId="80" priority="138" stopIfTrue="1">
      <formula>IF($D$26="",TRUE)</formula>
    </cfRule>
  </conditionalFormatting>
  <conditionalFormatting sqref="D27:E27">
    <cfRule type="expression" dxfId="79" priority="145" stopIfTrue="1">
      <formula>IF($D$27="",TRUE)</formula>
    </cfRule>
  </conditionalFormatting>
  <conditionalFormatting sqref="D32:E32">
    <cfRule type="expression" dxfId="78" priority="23" stopIfTrue="1">
      <formula>IF(AND(OR($D$26="Yes",$D$26=""),$D$32=""),1,0)</formula>
    </cfRule>
    <cfRule type="expression" dxfId="77" priority="27" stopIfTrue="1">
      <formula>IF($P$26="",TRUE)</formula>
    </cfRule>
  </conditionalFormatting>
  <conditionalFormatting sqref="D33:E33">
    <cfRule type="expression" dxfId="76" priority="26" stopIfTrue="1">
      <formula>IF(AND(OR($D$27="Yes",$D$27=""),$D$33=""),1,0)</formula>
    </cfRule>
    <cfRule type="expression" dxfId="75" priority="28" stopIfTrue="1">
      <formula>IF($P$27="",TRUE)</formula>
    </cfRule>
  </conditionalFormatting>
  <conditionalFormatting sqref="D38:E38 D44:E44 D50:E50 D56:E56 D62:E62">
    <cfRule type="expression" dxfId="74" priority="54" stopIfTrue="1">
      <formula>IF(AND(OR($D$26="No",$D$26="Unknown",$D$26="Not applicable for this declaration",$D$32="No",$D$32="Unknown"),D38=""),1,0)</formula>
    </cfRule>
    <cfRule type="expression" dxfId="73" priority="55" stopIfTrue="1">
      <formula>IF(AND(OR($D$26="Yes",$D$26=""),D38=""),1,0)</formula>
    </cfRule>
  </conditionalFormatting>
  <conditionalFormatting sqref="D39:E39 D45:E45 D51:E51 D57:E57 D63:E63">
    <cfRule type="expression" dxfId="72" priority="161" stopIfTrue="1">
      <formula>IF(AND(OR($D$27="No",$D$27="Unknown",$D$27="Not applicable for this declaration",$D$33="No",$D$33="Unknown"),D39=""),1,0)</formula>
    </cfRule>
    <cfRule type="expression" dxfId="71" priority="162" stopIfTrue="1">
      <formula>IF(AND(OR($D$27="Yes",$D$27=""),D39=""),1,0)</formula>
    </cfRule>
  </conditionalFormatting>
  <conditionalFormatting sqref="D40:E40 D46:E46 D52:E52 D58:E58 D64:E64">
    <cfRule type="expression" dxfId="70" priority="50" stopIfTrue="1">
      <formula>$P$28=""</formula>
    </cfRule>
  </conditionalFormatting>
  <conditionalFormatting sqref="D41:E41 D47:E47 D53:E53 D59:E59 D65:E65">
    <cfRule type="expression" dxfId="69" priority="165" stopIfTrue="1">
      <formula>$P$29=""</formula>
    </cfRule>
    <cfRule type="expression" dxfId="68" priority="166" stopIfTrue="1">
      <formula>IF(AND(OR($D$29="Yes",$D$29=""),D41=""),1,0)</formula>
    </cfRule>
  </conditionalFormatting>
  <conditionalFormatting sqref="D69:E69 D71:E71 D77:E77 D79:E79 D81:E81 D83:E83">
    <cfRule type="expression" dxfId="67" priority="17" stopIfTrue="1">
      <formula>AND(OR($D$26="No",$D$26="Unknown",$D$26="Not applicable for this declaration"),OR($D$27="No",$D$27="Unknown",$D$27="Not applicable for this declaration"))</formula>
    </cfRule>
    <cfRule type="expression" dxfId="66" priority="18" stopIfTrue="1">
      <formula>IF(D69="",TRUE)</formula>
    </cfRule>
  </conditionalFormatting>
  <conditionalFormatting sqref="D74:E74">
    <cfRule type="expression" dxfId="65" priority="16" stopIfTrue="1">
      <formula>IF(AND(OR($D$26="No",$D$26="Unknown",$D$26="Not applicable for this declaration",$D$32="No",$D$32="Unknown"),D74=""),1,0)</formula>
    </cfRule>
    <cfRule type="expression" dxfId="64" priority="20" stopIfTrue="1">
      <formula>IF(AND(OR($D$26="Yes",$D$26=""),D74=""),1,0)</formula>
    </cfRule>
  </conditionalFormatting>
  <conditionalFormatting sqref="D75:E75">
    <cfRule type="expression" dxfId="63" priority="22" stopIfTrue="1">
      <formula>IF(AND(OR($D$27="Yes",$D$27=""),D75=""),1,0)</formula>
    </cfRule>
    <cfRule type="expression" dxfId="62" priority="15" stopIfTrue="1">
      <formula>IF(AND(OR($D$27="No",$D$27="Unknown",$D$27="Not applicable for this declaration",$D$33="No",$D$33="Unknown"),D75=""),1,0)</formula>
    </cfRule>
  </conditionalFormatting>
  <conditionalFormatting sqref="D9:G9">
    <cfRule type="expression" dxfId="61" priority="153" stopIfTrue="1">
      <formula>IF($D$9="",TRUE)</formula>
    </cfRule>
  </conditionalFormatting>
  <conditionalFormatting sqref="D8:J8">
    <cfRule type="expression" dxfId="60" priority="152" stopIfTrue="1">
      <formula>IF($D$8="",TRUE)</formula>
    </cfRule>
  </conditionalFormatting>
  <conditionalFormatting sqref="D10:J10">
    <cfRule type="expression" dxfId="59" priority="57" stopIfTrue="1">
      <formula>IF($D$9=$Q$9,TRUE)</formula>
    </cfRule>
    <cfRule type="expression" dxfId="58" priority="167" stopIfTrue="1">
      <formula>IF(AND($D$10="",$D$9=$R$9),TRUE)</formula>
    </cfRule>
  </conditionalFormatting>
  <conditionalFormatting sqref="G79:J79">
    <cfRule type="expression" dxfId="56" priority="48" stopIfTrue="1">
      <formula>IF(AND($D$79="Yes, using other format (describe)",$G$79=""),TRUE)</formula>
    </cfRule>
  </conditionalFormatting>
  <conditionalFormatting sqref="G81:J81">
    <cfRule type="expression" dxfId="55" priority="29">
      <formula>IF(AND($D$81="Yes, using other format (describe)",$G$81=""),TRUE)</formula>
    </cfRule>
  </conditionalFormatting>
  <conditionalFormatting sqref="D15:J15">
    <cfRule type="expression" dxfId="4" priority="2" stopIfTrue="1">
      <formula>IF($D$15="",TRUE)</formula>
    </cfRule>
  </conditionalFormatting>
  <conditionalFormatting sqref="D16:J16">
    <cfRule type="expression" dxfId="3" priority="3" stopIfTrue="1">
      <formula>IF($D$16="",TRUE)</formula>
    </cfRule>
  </conditionalFormatting>
  <conditionalFormatting sqref="D17:J17">
    <cfRule type="expression" dxfId="2" priority="4" stopIfTrue="1">
      <formula>IF($D$17="",TRUE)</formula>
    </cfRule>
  </conditionalFormatting>
  <conditionalFormatting sqref="D18:J18">
    <cfRule type="expression" dxfId="1" priority="5" stopIfTrue="1">
      <formula>IF($D$18="",TRUE)</formula>
    </cfRule>
  </conditionalFormatting>
  <conditionalFormatting sqref="D20:J20">
    <cfRule type="expression" dxfId="0" priority="1" stopIfTrue="1">
      <formula>IF($D$20="",TRUE)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69:E69 D58:E59 D71:E71 D34:E35 D28:E29 D83:E83 D64:E65 D81:E81 D74:E74">
      <formula1>$B$90:$B$91</formula1>
    </dataValidation>
    <dataValidation type="list" allowBlank="1" showInputMessage="1" showErrorMessage="1" sqref="D44:E47 D40:E41 D62:E63 D32:E33 D56:E57">
      <formula1>$B$90:$B$92</formula1>
    </dataValidation>
    <dataValidation type="list" allowBlank="1" showInputMessage="1" showErrorMessage="1" sqref="D50:E53">
      <formula1>$B$98:$B$103</formula1>
    </dataValidation>
    <dataValidation type="list" allowBlank="1" showInputMessage="1" showErrorMessage="1" sqref="D77:E77">
      <formula1>$B$105:$B$106</formula1>
    </dataValidation>
    <dataValidation type="list" allowBlank="1" showInputMessage="1" showErrorMessage="1" sqref="D79:E79">
      <formula1>$B$107:$B$109</formula1>
    </dataValidation>
    <dataValidation type="list" allowBlank="1" showInputMessage="1" showErrorMessage="1" sqref="D3">
      <formula1>LN</formula1>
    </dataValidation>
    <dataValidation type="list" allowBlank="1" showInputMessage="1" showErrorMessage="1" sqref="D38:E38">
      <formula1>$B$94:$B$97</formula1>
    </dataValidation>
    <dataValidation type="list" allowBlank="1" showInputMessage="1" showErrorMessage="1" sqref="D39:E39">
      <formula1>$B$110:$B$113</formula1>
    </dataValidation>
    <dataValidation type="list" allowBlank="1" showInputMessage="1" showErrorMessage="1" sqref="D26:E27">
      <formula1>$B$90:$B$93</formula1>
    </dataValidation>
    <dataValidation type="list" allowBlank="1" showInputMessage="1" showErrorMessage="1" sqref="D75:E75">
      <formula1>$B$118:$B$120</formula1>
    </dataValidation>
  </dataValidations>
  <hyperlinks>
    <hyperlink ref="H61:J61" location="'Smelter List'!A1" display="'Smelter List'!A1"/>
    <hyperlink ref="D11:J11" location="'Product List'!B6" display="'Product List'!B6"/>
    <hyperlink ref="I4:J4" location="Instructions!A67" display="Instructions!A67"/>
    <hyperlink ref="B84:J84" location="Checker!A1" display="Checker!A1"/>
    <hyperlink ref="G69" r:id="rId1"/>
    <hyperlink ref="G71" r:id="rId2"/>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pageSetUpPr fitToPage="1"/>
  </sheetPr>
  <dimension ref="A1:AI2501"/>
  <sheetViews>
    <sheetView showGridLines="0" showZeros="0" topLeftCell="N2" zoomScale="80" zoomScaleNormal="80" workbookViewId="0">
      <pane ySplit="3" topLeftCell="A5" activePane="bottomLeft" state="frozen"/>
      <selection activeCell="B24" sqref="B24:J24"/>
      <selection pane="bottomLeft" activeCell="Q12" sqref="Q12"/>
    </sheetView>
  </sheetViews>
  <sheetFormatPr defaultColWidth="8.90625" defaultRowHeight="12.6"/>
  <cols>
    <col min="1" max="1" width="13.7265625" style="171" customWidth="1"/>
    <col min="2" max="2" width="13.26953125" style="97" customWidth="1"/>
    <col min="3" max="3" width="40.453125" style="97" customWidth="1"/>
    <col min="4" max="4" width="30.7265625" style="97" customWidth="1"/>
    <col min="5" max="5" width="20.90625" style="97" customWidth="1"/>
    <col min="6" max="7" width="13.90625" style="97" customWidth="1"/>
    <col min="8" max="8" width="25.08984375" style="97" customWidth="1"/>
    <col min="9" max="9" width="24.08984375" style="97" customWidth="1"/>
    <col min="10" max="10" width="18.26953125" style="97" customWidth="1"/>
    <col min="11" max="11" width="27.26953125" style="97" customWidth="1"/>
    <col min="12" max="12" width="20.7265625" style="97" customWidth="1"/>
    <col min="13" max="13" width="35.08984375" style="97" customWidth="1"/>
    <col min="14" max="14" width="42.08984375" style="97" customWidth="1"/>
    <col min="15" max="15" width="32.08984375" style="97" customWidth="1"/>
    <col min="16" max="16" width="22.90625" style="97" customWidth="1"/>
    <col min="17" max="17" width="43.453125" style="97" customWidth="1"/>
    <col min="18" max="18" width="35.90625" style="97" hidden="1" customWidth="1"/>
    <col min="19" max="20" width="17.90625" style="97" hidden="1" customWidth="1"/>
    <col min="21" max="21" width="8.90625" style="97" hidden="1" customWidth="1"/>
    <col min="22" max="22" width="6.08984375" style="97" hidden="1" customWidth="1"/>
    <col min="23" max="23" width="8.7265625" style="97" hidden="1" customWidth="1"/>
    <col min="24" max="24" width="8.90625" style="97" hidden="1" customWidth="1"/>
    <col min="25" max="27" width="4.26953125" style="97" hidden="1" customWidth="1"/>
    <col min="28" max="28" width="7.90625" style="97" hidden="1" customWidth="1"/>
    <col min="29" max="33" width="4.26953125" style="97" hidden="1" customWidth="1"/>
    <col min="34" max="34" width="14.453125" style="97" hidden="1" customWidth="1"/>
    <col min="35" max="39" width="8.90625" style="97" customWidth="1"/>
    <col min="40" max="16384" width="8.90625" style="97"/>
  </cols>
  <sheetData>
    <row r="1" spans="1:34" s="17" customFormat="1" ht="13.8"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2.05" customHeight="1">
      <c r="A2" s="203"/>
      <c r="B2" s="154" t="str">
        <f ca="1">OFFSET(L!$C$1,MATCH("Smelter List"&amp;ADDRESS(ROW(),COLUMN(),4),L!$A:$A,0)-1,SL,,)</f>
        <v>TO BEGIN:</v>
      </c>
      <c r="C2" s="143"/>
      <c r="D2" s="143"/>
      <c r="E2" s="143"/>
      <c r="F2" s="162"/>
      <c r="G2" s="162"/>
      <c r="H2" s="162"/>
      <c r="I2" s="305"/>
      <c r="J2" s="390" t="s">
        <v>42</v>
      </c>
      <c r="K2" s="391"/>
      <c r="L2" s="391"/>
      <c r="M2" s="391"/>
      <c r="N2" s="391"/>
      <c r="O2" s="391"/>
      <c r="P2" s="163"/>
      <c r="Q2" s="164"/>
      <c r="R2" s="165"/>
      <c r="S2" s="165"/>
      <c r="T2" s="165"/>
      <c r="AH2" s="131" t="s">
        <v>25</v>
      </c>
    </row>
    <row r="3" spans="1:34" s="17" customFormat="1" ht="249.45" hidden="1" customHeight="1">
      <c r="A3" s="204"/>
      <c r="B3" s="392"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2"/>
      <c r="D3" s="392"/>
      <c r="E3" s="392"/>
      <c r="F3" s="166"/>
      <c r="G3" s="393" t="str">
        <f ca="1">OFFSET(L!$C$1,MATCH("General"&amp;"Cpy",L!$A:$A,0)-1,SL,,)</f>
        <v>© 2024 Responsible Minerals Initiative. All rights reserved.</v>
      </c>
      <c r="H3" s="393"/>
      <c r="I3" s="394"/>
      <c r="J3" s="117"/>
      <c r="K3" s="118"/>
      <c r="M3" s="167"/>
      <c r="N3" s="167"/>
      <c r="O3" s="91"/>
      <c r="P3" s="91"/>
      <c r="Q3" s="192" t="s">
        <v>12831</v>
      </c>
      <c r="R3" s="129"/>
      <c r="S3" s="129"/>
      <c r="T3" s="129"/>
      <c r="W3" s="140"/>
      <c r="X3" s="140"/>
      <c r="Y3" s="140"/>
      <c r="Z3" s="140"/>
      <c r="AA3" s="17" t="s">
        <v>43</v>
      </c>
      <c r="AB3" s="17" t="s">
        <v>44</v>
      </c>
      <c r="AH3" s="131" t="s">
        <v>22</v>
      </c>
    </row>
    <row r="4" spans="1:34" s="141" customFormat="1" ht="68.25"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5.2">
      <c r="A5" s="150" t="s">
        <v>191</v>
      </c>
      <c r="B5" s="150" t="s">
        <v>43</v>
      </c>
      <c r="C5" s="153" t="s">
        <v>190</v>
      </c>
      <c r="D5" s="150"/>
      <c r="E5" s="150" t="str">
        <f ca="1">IF(ISERROR($V5),"",OFFSET('Smelter Look-up'!$D$4,$V5-4,0)&amp;"")</f>
        <v>CHINA</v>
      </c>
      <c r="F5" s="150" t="str">
        <f ca="1">IF(ISERROR($V5),"",OFFSET('Smelter Look-up'!$E$4,$V5-4,0))</f>
        <v>CID003210</v>
      </c>
      <c r="G5" s="150" t="str">
        <f ca="1">IF(C5=$X$4,"Enter smelter details",IF(ISERROR($V5),"",OFFSET('Smelter Look-up'!$F$4,$V5-4,0)))</f>
        <v>RMI</v>
      </c>
      <c r="H5" s="208">
        <f ca="1">IF(ISERROR($V5),"",OFFSET('Smelter Look-up'!$G$4,$V5-4,0))</f>
        <v>0</v>
      </c>
      <c r="I5" s="209" t="str">
        <f ca="1">IF(ISERROR($V5),"",OFFSET('Smelter Look-up'!$H$4,$V5-4,0))</f>
        <v>Lanzhou</v>
      </c>
      <c r="J5" s="209" t="str">
        <f ca="1">IF(ISERROR($V5),"",OFFSET('Smelter Look-up'!$I$4,$V5-4,0))</f>
        <v>Gansu Sheng</v>
      </c>
      <c r="K5" s="151"/>
      <c r="L5" s="151"/>
      <c r="M5" s="151"/>
      <c r="N5" s="151"/>
      <c r="O5" s="151"/>
      <c r="P5" s="211" t="s">
        <v>26</v>
      </c>
      <c r="Q5" s="152"/>
      <c r="R5" s="150" t="str">
        <f ca="1">IF(ISERROR($V5),"",OFFSET('Smelter Look-up'!$C$4,$V5-4,0)&amp;"")</f>
        <v>Lanzhou Jinchuan Advanced Materials Technology Co., Ltd.</v>
      </c>
      <c r="S5" s="156" t="str">
        <f t="shared" ref="S5:S63" ca="1" si="0">IF(B5="","",IF(ISERROR(MATCH($E5,CL,0)),"Unknown",INDIRECT("'C'!$A$"&amp;MATCH($E5,CL,0)+1)))</f>
        <v>CN</v>
      </c>
      <c r="T5" s="156" t="str">
        <f ca="1">IF(B5="","",IF(ISERROR(MATCH($J5,SorP!$B$1:$B$6226,0)),"",INDIRECT("'SorP'!$A$"&amp;MATCH($S5&amp;$J5,SorP!C:C,0))))</f>
        <v>CN-GS</v>
      </c>
      <c r="U5" s="169"/>
      <c r="V5" s="170">
        <f>IF(C5="",NA(),MATCH($B5&amp;$C5,'Smelter Look-up'!$J:$J,0))</f>
        <v>74</v>
      </c>
      <c r="X5" s="171">
        <f t="shared" ref="X5:X62" ca="1" si="1">IF(AND(C5="Smelter not listed",OR(LEN(D5)=0,LEN(E5)=0)),1,0)</f>
        <v>0</v>
      </c>
      <c r="AB5" s="171" t="str">
        <f t="shared" ref="AB5:AB62" si="2">B5&amp;C5</f>
        <v>CobaltLanzhou Jinchuan Advanced Materials Technology Co., Ltd.</v>
      </c>
    </row>
    <row r="6" spans="1:34" s="171" customFormat="1" ht="25.2">
      <c r="A6" s="150" t="s">
        <v>116</v>
      </c>
      <c r="B6" s="150" t="s">
        <v>43</v>
      </c>
      <c r="C6" s="153" t="s">
        <v>115</v>
      </c>
      <c r="D6" s="150"/>
      <c r="E6" s="150" t="str">
        <f ca="1">IF(ISERROR($V6),"",OFFSET('Smelter Look-up'!$D$4,$V6-4,0)&amp;"")</f>
        <v>CHINA</v>
      </c>
      <c r="F6" s="150" t="str">
        <f ca="1">IF(ISERROR($V6),"",OFFSET('Smelter Look-up'!$E$4,$V6-4,0))</f>
        <v>CID003212</v>
      </c>
      <c r="G6" s="150" t="str">
        <f ca="1">IF(C6=$X$4,"Enter smelter details",IF(ISERROR($V6),"",OFFSET('Smelter Look-up'!$F$4,$V6-4,0)))</f>
        <v>RMI</v>
      </c>
      <c r="H6" s="208">
        <f ca="1">IF(ISERROR($V6),"",OFFSET('Smelter Look-up'!$G$4,$V6-4,0))</f>
        <v>0</v>
      </c>
      <c r="I6" s="209" t="str">
        <f ca="1">IF(ISERROR($V6),"",OFFSET('Smelter Look-up'!$H$4,$V6-4,0))</f>
        <v>Ganzhou</v>
      </c>
      <c r="J6" s="209" t="str">
        <f ca="1">IF(ISERROR($V6),"",OFFSET('Smelter Look-up'!$I$4,$V6-4,0))</f>
        <v>Jiangxi Sheng</v>
      </c>
      <c r="K6" s="151"/>
      <c r="L6" s="151"/>
      <c r="M6" s="151"/>
      <c r="N6" s="151"/>
      <c r="O6" s="151"/>
      <c r="P6" s="211" t="s">
        <v>26</v>
      </c>
      <c r="Q6" s="152"/>
      <c r="R6" s="150" t="str">
        <f ca="1">IF(ISERROR($V6),"",OFFSET('Smelter Look-up'!$C$4,$V6-4,0)&amp;"")</f>
        <v>Ganzhou Tengyuan Cobalt New Material Co., Ltd.</v>
      </c>
      <c r="S6" s="156" t="str">
        <f t="shared" ca="1" si="0"/>
        <v>CN</v>
      </c>
      <c r="T6" s="156" t="str">
        <f ca="1">IF(B6="","",IF(ISERROR(MATCH($J6,SorP!$B$1:$B$6226,0)),"",INDIRECT("'SorP'!$A$"&amp;MATCH($S6&amp;$J6,SorP!C:C,0))))</f>
        <v>CN-JX</v>
      </c>
      <c r="U6" s="169"/>
      <c r="V6" s="170">
        <f>IF(C6="",NA(),MATCH($B6&amp;$C6,'Smelter Look-up'!$J:$J,0))</f>
        <v>29</v>
      </c>
      <c r="X6" s="171">
        <f t="shared" ca="1" si="1"/>
        <v>0</v>
      </c>
      <c r="AB6" s="171" t="str">
        <f t="shared" si="2"/>
        <v>CobaltGanzhou Tengyuan Cobalt New Material Co., Ltd.</v>
      </c>
    </row>
    <row r="7" spans="1:34" s="171" customFormat="1" ht="25.2">
      <c r="A7" s="150" t="s">
        <v>271</v>
      </c>
      <c r="B7" s="150" t="s">
        <v>43</v>
      </c>
      <c r="C7" s="153" t="s">
        <v>270</v>
      </c>
      <c r="D7" s="150"/>
      <c r="E7" s="150" t="str">
        <f ca="1">IF(ISERROR($V7),"",OFFSET('Smelter Look-up'!$D$4,$V7-4,0)&amp;"")</f>
        <v>CHINA</v>
      </c>
      <c r="F7" s="150" t="str">
        <f ca="1">IF(ISERROR($V7),"",OFFSET('Smelter Look-up'!$E$4,$V7-4,0))</f>
        <v>CID003255</v>
      </c>
      <c r="G7" s="150" t="str">
        <f ca="1">IF(C7=$X$4,"Enter smelter details",IF(ISERROR($V7),"",OFFSET('Smelter Look-up'!$F$4,$V7-4,0)))</f>
        <v>RMI</v>
      </c>
      <c r="H7" s="208">
        <f ca="1">IF(ISERROR($V7),"",OFFSET('Smelter Look-up'!$G$4,$V7-4,0))</f>
        <v>0</v>
      </c>
      <c r="I7" s="209" t="str">
        <f ca="1">IF(ISERROR($V7),"",OFFSET('Smelter Look-up'!$H$4,$V7-4,0))</f>
        <v>Quzhou</v>
      </c>
      <c r="J7" s="209" t="str">
        <f ca="1">IF(ISERROR($V7),"",OFFSET('Smelter Look-up'!$I$4,$V7-4,0))</f>
        <v>Zhejiang Sheng</v>
      </c>
      <c r="K7" s="151"/>
      <c r="L7" s="151"/>
      <c r="M7" s="151"/>
      <c r="N7" s="151"/>
      <c r="O7" s="151"/>
      <c r="P7" s="211" t="s">
        <v>26</v>
      </c>
      <c r="Q7" s="152"/>
      <c r="R7" s="150" t="str">
        <f ca="1">IF(ISERROR($V7),"",OFFSET('Smelter Look-up'!$C$4,$V7-4,0)&amp;"")</f>
        <v>Quzhou Huayou Cobalt New Material Co., Ltd.</v>
      </c>
      <c r="S7" s="156" t="str">
        <f t="shared" ca="1" si="0"/>
        <v>CN</v>
      </c>
      <c r="T7" s="156" t="str">
        <f ca="1">IF(B7="","",IF(ISERROR(MATCH($J7,SorP!$B$1:$B$6226,0)),"",INDIRECT("'SorP'!$A$"&amp;MATCH($S7&amp;$J7,SorP!C:C,0))))</f>
        <v>CN-ZJ</v>
      </c>
      <c r="U7" s="169"/>
      <c r="V7" s="170">
        <f>IF(C7="",NA(),MATCH($B7&amp;$C7,'Smelter Look-up'!$J:$J,0))</f>
        <v>118</v>
      </c>
      <c r="X7" s="171">
        <f t="shared" ca="1" si="1"/>
        <v>0</v>
      </c>
      <c r="AB7" s="171" t="str">
        <f t="shared" si="2"/>
        <v>CobaltQuzhou Huayou Cobalt New Material Co., Ltd.</v>
      </c>
    </row>
    <row r="8" spans="1:34" s="171" customFormat="1" ht="25.2">
      <c r="A8" s="150" t="s">
        <v>250</v>
      </c>
      <c r="B8" s="150" t="s">
        <v>43</v>
      </c>
      <c r="C8" s="153" t="s">
        <v>248</v>
      </c>
      <c r="D8" s="150"/>
      <c r="E8" s="150" t="str">
        <f ca="1">IF(ISERROR($V8),"",OFFSET('Smelter Look-up'!$D$4,$V8-4,0)&amp;"")</f>
        <v>JAPAN</v>
      </c>
      <c r="F8" s="150" t="str">
        <f ca="1">IF(ISERROR($V8),"",OFFSET('Smelter Look-up'!$E$4,$V8-4,0))</f>
        <v>CID003278</v>
      </c>
      <c r="G8" s="150" t="str">
        <f ca="1">IF(C8=$X$4,"Enter smelter details",IF(ISERROR($V8),"",OFFSET('Smelter Look-up'!$F$4,$V8-4,0)))</f>
        <v>RMI</v>
      </c>
      <c r="H8" s="208">
        <f ca="1">IF(ISERROR($V8),"",OFFSET('Smelter Look-up'!$G$4,$V8-4,0))</f>
        <v>0</v>
      </c>
      <c r="I8" s="209" t="str">
        <f ca="1">IF(ISERROR($V8),"",OFFSET('Smelter Look-up'!$H$4,$V8-4,0))</f>
        <v>Niihama</v>
      </c>
      <c r="J8" s="209" t="str">
        <f ca="1">IF(ISERROR($V8),"",OFFSET('Smelter Look-up'!$I$4,$V8-4,0))</f>
        <v>Ehime</v>
      </c>
      <c r="K8" s="151"/>
      <c r="L8" s="151"/>
      <c r="M8" s="151"/>
      <c r="N8" s="151"/>
      <c r="O8" s="151"/>
      <c r="P8" s="211" t="s">
        <v>22</v>
      </c>
      <c r="Q8" s="152"/>
      <c r="R8" s="150" t="str">
        <f ca="1">IF(ISERROR($V8),"",OFFSET('Smelter Look-up'!$C$4,$V8-4,0)&amp;"")</f>
        <v>Niihama Nickel Refinery, Sumitomo Metal Mining</v>
      </c>
      <c r="S8" s="156" t="str">
        <f t="shared" ca="1" si="0"/>
        <v>JP</v>
      </c>
      <c r="T8" s="156" t="str">
        <f ca="1">IF(B8="","",IF(ISERROR(MATCH($J8,SorP!$B$1:$B$6226,0)),"",INDIRECT("'SorP'!$A$"&amp;MATCH($S8&amp;$J8,SorP!C:C,0))))</f>
        <v>JP-38</v>
      </c>
      <c r="U8" s="169"/>
      <c r="V8" s="170">
        <f>IF(C8="",NA(),MATCH($B8&amp;$C8,'Smelter Look-up'!$J:$J,0))</f>
        <v>106</v>
      </c>
      <c r="X8" s="171">
        <f t="shared" ca="1" si="1"/>
        <v>0</v>
      </c>
      <c r="AB8" s="171" t="str">
        <f t="shared" si="2"/>
        <v>CobaltNiihama Nickel and Cobalt Facility</v>
      </c>
    </row>
    <row r="9" spans="1:34" s="171" customFormat="1" ht="20.399999999999999">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IF(B9="","",IF(ISERROR(MATCH($J9,SorP!$B$1:$B$6226,0)),"",INDIRECT("'SorP'!$A$"&amp;MATCH($S9&amp;$J9,SorP!C:C,0))))</f>
        <v/>
      </c>
      <c r="U9" s="169"/>
      <c r="V9" s="170" t="e">
        <f>IF(C9="",NA(),MATCH($B9&amp;$C9,'Smelter Look-up'!$J:$J,0))</f>
        <v>#N/A</v>
      </c>
      <c r="X9" s="171">
        <f t="shared" ca="1" si="1"/>
        <v>0</v>
      </c>
      <c r="AB9" s="171" t="str">
        <f t="shared" si="2"/>
        <v/>
      </c>
    </row>
    <row r="10" spans="1:34" s="171" customFormat="1" ht="20.399999999999999">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IF(B10="","",IF(ISERROR(MATCH($J10,SorP!$B$1:$B$6226,0)),"",INDIRECT("'SorP'!$A$"&amp;MATCH($S10&amp;$J10,SorP!C:C,0))))</f>
        <v/>
      </c>
      <c r="U10" s="169"/>
      <c r="V10" s="170" t="e">
        <f>IF(C10="",NA(),MATCH($B10&amp;$C10,'Smelter Look-up'!$J:$J,0))</f>
        <v>#N/A</v>
      </c>
      <c r="X10" s="171">
        <f t="shared" ca="1" si="1"/>
        <v>0</v>
      </c>
      <c r="AB10" s="171" t="str">
        <f t="shared" si="2"/>
        <v/>
      </c>
    </row>
    <row r="11" spans="1:34" s="171" customFormat="1" ht="20.399999999999999">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IF(B11="","",IF(ISERROR(MATCH($J11,SorP!$B$1:$B$6226,0)),"",INDIRECT("'SorP'!$A$"&amp;MATCH($S11&amp;$J11,SorP!C:C,0))))</f>
        <v/>
      </c>
      <c r="U11" s="169"/>
      <c r="V11" s="170" t="e">
        <f>IF(C11="",NA(),MATCH($B11&amp;$C11,'Smelter Look-up'!$J:$J,0))</f>
        <v>#N/A</v>
      </c>
      <c r="X11" s="171">
        <f t="shared" ca="1" si="1"/>
        <v>0</v>
      </c>
      <c r="AB11" s="171" t="str">
        <f t="shared" si="2"/>
        <v/>
      </c>
    </row>
    <row r="12" spans="1:34" s="171" customFormat="1" ht="20.399999999999999">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IF(B12="","",IF(ISERROR(MATCH($J12,SorP!$B$1:$B$6226,0)),"",INDIRECT("'SorP'!$A$"&amp;MATCH($S12&amp;$J12,SorP!C:C,0))))</f>
        <v/>
      </c>
      <c r="U12" s="169"/>
      <c r="V12" s="170" t="e">
        <f>IF(C12="",NA(),MATCH($B12&amp;$C12,'Smelter Look-up'!$J:$J,0))</f>
        <v>#N/A</v>
      </c>
      <c r="X12" s="171">
        <f t="shared" ca="1" si="1"/>
        <v>0</v>
      </c>
      <c r="AB12" s="171" t="str">
        <f t="shared" si="2"/>
        <v/>
      </c>
    </row>
    <row r="13" spans="1:34" s="171" customFormat="1" ht="20.399999999999999">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IF(B13="","",IF(ISERROR(MATCH($J13,SorP!$B$1:$B$6226,0)),"",INDIRECT("'SorP'!$A$"&amp;MATCH($S13&amp;$J13,SorP!C:C,0))))</f>
        <v/>
      </c>
      <c r="U13" s="169"/>
      <c r="V13" s="170" t="e">
        <f>IF(C13="",NA(),MATCH($B13&amp;$C13,'Smelter Look-up'!$J:$J,0))</f>
        <v>#N/A</v>
      </c>
      <c r="X13" s="171">
        <f t="shared" ca="1" si="1"/>
        <v>0</v>
      </c>
      <c r="AB13" s="171" t="str">
        <f t="shared" si="2"/>
        <v/>
      </c>
    </row>
    <row r="14" spans="1:34" s="171" customFormat="1" ht="20.399999999999999">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IF(B14="","",IF(ISERROR(MATCH($J14,SorP!$B$1:$B$6226,0)),"",INDIRECT("'SorP'!$A$"&amp;MATCH($S14&amp;$J14,SorP!C:C,0))))</f>
        <v/>
      </c>
      <c r="U14" s="169"/>
      <c r="V14" s="170" t="e">
        <f>IF(C14="",NA(),MATCH($B14&amp;$C14,'Smelter Look-up'!$J:$J,0))</f>
        <v>#N/A</v>
      </c>
      <c r="X14" s="171">
        <f t="shared" ca="1" si="1"/>
        <v>0</v>
      </c>
      <c r="AB14" s="171" t="str">
        <f t="shared" si="2"/>
        <v/>
      </c>
    </row>
    <row r="15" spans="1:34" s="171" customFormat="1" ht="20.399999999999999">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IF(B15="","",IF(ISERROR(MATCH($J15,SorP!$B$1:$B$6226,0)),"",INDIRECT("'SorP'!$A$"&amp;MATCH($S15&amp;$J15,SorP!C:C,0))))</f>
        <v/>
      </c>
      <c r="U15" s="169"/>
      <c r="V15" s="170" t="e">
        <f>IF(C15="",NA(),MATCH($B15&amp;$C15,'Smelter Look-up'!$J:$J,0))</f>
        <v>#N/A</v>
      </c>
      <c r="X15" s="171">
        <f t="shared" ca="1" si="1"/>
        <v>0</v>
      </c>
      <c r="AB15" s="171" t="str">
        <f t="shared" si="2"/>
        <v/>
      </c>
    </row>
    <row r="16" spans="1:34" s="171" customFormat="1" ht="20.399999999999999">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IF(B16="","",IF(ISERROR(MATCH($J16,SorP!$B$1:$B$6226,0)),"",INDIRECT("'SorP'!$A$"&amp;MATCH($S16&amp;$J16,SorP!C:C,0))))</f>
        <v/>
      </c>
      <c r="U16" s="169"/>
      <c r="V16" s="170" t="e">
        <f>IF(C16="",NA(),MATCH($B16&amp;$C16,'Smelter Look-up'!$J:$J,0))</f>
        <v>#N/A</v>
      </c>
      <c r="X16" s="171">
        <f t="shared" ca="1" si="1"/>
        <v>0</v>
      </c>
      <c r="AB16" s="171" t="str">
        <f t="shared" si="2"/>
        <v/>
      </c>
    </row>
    <row r="17" spans="1:28" s="171" customFormat="1" ht="20.399999999999999">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0.399999999999999">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0.399999999999999">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0.399999999999999">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0.399999999999999">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0.399999999999999">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0.399999999999999">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0.399999999999999">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0.399999999999999">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0.399999999999999">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0.399999999999999">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0.399999999999999">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0.399999999999999">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0.399999999999999">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0.399999999999999">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0.399999999999999">
      <c r="A32" s="156"/>
      <c r="B32" s="150"/>
      <c r="C32" s="153"/>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0.399999999999999">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0.399999999999999">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0.399999999999999">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0.399999999999999">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0.399999999999999">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0.399999999999999">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0.399999999999999">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0.399999999999999">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0.399999999999999">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0.399999999999999">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0.399999999999999">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0.399999999999999">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0.399999999999999">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0.399999999999999">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0.399999999999999">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0.399999999999999">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0.399999999999999">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0.399999999999999">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0.399999999999999">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0.399999999999999">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399999999999999">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399999999999999">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399999999999999">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399999999999999">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399999999999999">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399999999999999">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399999999999999">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399999999999999">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399999999999999">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0.399999999999999">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0.399999999999999">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0.399999999999999">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399999999999999">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399999999999999">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399999999999999">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399999999999999">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399999999999999">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399999999999999">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399999999999999">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399999999999999">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399999999999999">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399999999999999">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399999999999999">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399999999999999">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399999999999999">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399999999999999">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399999999999999">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399999999999999">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399999999999999">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399999999999999">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399999999999999">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399999999999999">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399999999999999">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399999999999999">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399999999999999">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399999999999999">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399999999999999">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399999999999999">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399999999999999">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399999999999999">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399999999999999">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399999999999999">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399999999999999">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399999999999999">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399999999999999">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399999999999999">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399999999999999">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399999999999999">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399999999999999">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399999999999999">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399999999999999">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399999999999999">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399999999999999">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399999999999999">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399999999999999">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399999999999999">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399999999999999">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399999999999999">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399999999999999">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399999999999999">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399999999999999">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399999999999999">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399999999999999">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399999999999999">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399999999999999">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399999999999999">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399999999999999">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399999999999999">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399999999999999">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399999999999999">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399999999999999">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399999999999999">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399999999999999">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399999999999999">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399999999999999">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399999999999999">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399999999999999">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399999999999999">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399999999999999">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399999999999999">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399999999999999">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399999999999999">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399999999999999">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399999999999999">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399999999999999">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399999999999999">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399999999999999">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399999999999999">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399999999999999">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399999999999999">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399999999999999">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399999999999999">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399999999999999">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399999999999999">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399999999999999">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399999999999999">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399999999999999">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399999999999999">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399999999999999">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399999999999999">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399999999999999">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399999999999999">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399999999999999">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399999999999999">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399999999999999">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399999999999999">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399999999999999">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399999999999999">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399999999999999">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399999999999999">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399999999999999">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399999999999999">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399999999999999">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399999999999999">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399999999999999">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399999999999999">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399999999999999">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399999999999999">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399999999999999">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399999999999999">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399999999999999">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399999999999999">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399999999999999">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399999999999999">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399999999999999">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399999999999999">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399999999999999">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399999999999999">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399999999999999">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399999999999999">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399999999999999">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399999999999999">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399999999999999">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399999999999999">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399999999999999">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399999999999999">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399999999999999">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399999999999999">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399999999999999">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399999999999999">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399999999999999">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399999999999999">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399999999999999">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399999999999999">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399999999999999">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399999999999999">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399999999999999">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399999999999999">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399999999999999">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399999999999999">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399999999999999">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399999999999999">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399999999999999">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399999999999999">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399999999999999">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399999999999999">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399999999999999">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399999999999999">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399999999999999">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399999999999999">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399999999999999">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399999999999999">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399999999999999">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399999999999999">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399999999999999">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399999999999999">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399999999999999">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399999999999999">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399999999999999">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399999999999999">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399999999999999">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399999999999999">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399999999999999">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399999999999999">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399999999999999">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399999999999999">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399999999999999">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399999999999999">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399999999999999">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399999999999999">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399999999999999">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399999999999999">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399999999999999">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399999999999999">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399999999999999">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399999999999999">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399999999999999">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399999999999999">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399999999999999">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399999999999999">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399999999999999">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399999999999999">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399999999999999">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399999999999999">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399999999999999">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399999999999999">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399999999999999">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399999999999999">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399999999999999">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399999999999999">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399999999999999">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399999999999999">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399999999999999">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399999999999999">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399999999999999">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399999999999999">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399999999999999">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399999999999999">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399999999999999">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399999999999999">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399999999999999">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399999999999999">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399999999999999">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399999999999999">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399999999999999">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399999999999999">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399999999999999">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399999999999999">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399999999999999">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399999999999999">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399999999999999">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399999999999999">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399999999999999">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399999999999999">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399999999999999">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399999999999999">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399999999999999">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399999999999999">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399999999999999">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399999999999999">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399999999999999">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399999999999999">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399999999999999">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399999999999999">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399999999999999">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399999999999999">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399999999999999">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399999999999999">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399999999999999">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399999999999999">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399999999999999">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399999999999999">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399999999999999">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399999999999999">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399999999999999">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399999999999999">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399999999999999">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399999999999999">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399999999999999">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399999999999999">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399999999999999">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399999999999999">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399999999999999">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399999999999999">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399999999999999">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399999999999999">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399999999999999">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399999999999999">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399999999999999">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399999999999999">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399999999999999">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399999999999999">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399999999999999">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399999999999999">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399999999999999">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399999999999999">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399999999999999">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399999999999999">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399999999999999">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399999999999999">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399999999999999">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399999999999999">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399999999999999">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399999999999999">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399999999999999">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399999999999999">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399999999999999">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399999999999999">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399999999999999">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399999999999999">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399999999999999">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399999999999999">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399999999999999">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399999999999999">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399999999999999">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399999999999999">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399999999999999">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399999999999999">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399999999999999">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399999999999999">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399999999999999">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399999999999999">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399999999999999">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399999999999999">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399999999999999">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399999999999999">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399999999999999">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399999999999999">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399999999999999">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399999999999999">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399999999999999">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399999999999999">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399999999999999">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399999999999999">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399999999999999">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399999999999999">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399999999999999">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399999999999999">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399999999999999">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399999999999999">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399999999999999">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399999999999999">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399999999999999">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399999999999999">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399999999999999">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399999999999999">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399999999999999">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399999999999999">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399999999999999">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399999999999999">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399999999999999">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399999999999999">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399999999999999">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399999999999999">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399999999999999">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399999999999999">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399999999999999">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399999999999999">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399999999999999">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399999999999999">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399999999999999">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399999999999999">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399999999999999">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399999999999999">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399999999999999">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399999999999999">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399999999999999">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399999999999999">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399999999999999">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399999999999999">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399999999999999">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399999999999999">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399999999999999">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399999999999999">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399999999999999">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399999999999999">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399999999999999">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399999999999999">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399999999999999">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399999999999999">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399999999999999">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399999999999999">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399999999999999">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399999999999999">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399999999999999">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399999999999999">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399999999999999">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399999999999999">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399999999999999">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399999999999999">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399999999999999">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399999999999999">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399999999999999">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399999999999999">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399999999999999">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399999999999999">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399999999999999">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399999999999999">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399999999999999">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399999999999999">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399999999999999">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399999999999999">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399999999999999">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399999999999999">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399999999999999">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399999999999999">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399999999999999">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399999999999999">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399999999999999">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399999999999999">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399999999999999">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399999999999999">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399999999999999">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399999999999999">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399999999999999">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399999999999999">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399999999999999">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399999999999999">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399999999999999">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399999999999999">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399999999999999">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399999999999999">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399999999999999">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399999999999999">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399999999999999">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399999999999999">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399999999999999">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399999999999999">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399999999999999">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399999999999999">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399999999999999">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399999999999999">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399999999999999">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399999999999999">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399999999999999">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399999999999999">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399999999999999">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399999999999999">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399999999999999">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399999999999999">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399999999999999">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399999999999999">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399999999999999">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399999999999999">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399999999999999">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399999999999999">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399999999999999">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399999999999999">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399999999999999">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399999999999999">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399999999999999">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399999999999999">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399999999999999">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399999999999999">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399999999999999">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399999999999999">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399999999999999">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399999999999999">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399999999999999">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399999999999999">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399999999999999">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399999999999999">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399999999999999">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399999999999999">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399999999999999">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399999999999999">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399999999999999">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399999999999999">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399999999999999">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399999999999999">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399999999999999">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399999999999999">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399999999999999">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399999999999999">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399999999999999">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399999999999999">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399999999999999">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399999999999999">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399999999999999">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399999999999999">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399999999999999">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399999999999999">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399999999999999">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399999999999999">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399999999999999">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399999999999999">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399999999999999">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399999999999999">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399999999999999">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399999999999999">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399999999999999">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399999999999999">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399999999999999">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399999999999999">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399999999999999">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399999999999999">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399999999999999">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399999999999999">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399999999999999">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399999999999999">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399999999999999">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399999999999999">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399999999999999">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399999999999999">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399999999999999">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399999999999999">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399999999999999">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399999999999999">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399999999999999">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399999999999999">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399999999999999">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399999999999999">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399999999999999">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399999999999999">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399999999999999">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399999999999999">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399999999999999">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399999999999999">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399999999999999">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399999999999999">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399999999999999">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399999999999999">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399999999999999">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399999999999999">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399999999999999">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399999999999999">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399999999999999">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399999999999999">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399999999999999">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399999999999999">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399999999999999">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399999999999999">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399999999999999">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399999999999999">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399999999999999">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399999999999999">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399999999999999">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399999999999999">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399999999999999">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399999999999999">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399999999999999">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399999999999999">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399999999999999">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399999999999999">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399999999999999">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399999999999999">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399999999999999">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399999999999999">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399999999999999">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399999999999999">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399999999999999">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399999999999999">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399999999999999">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399999999999999">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399999999999999">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399999999999999">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399999999999999">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399999999999999">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399999999999999">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399999999999999">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399999999999999">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399999999999999">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399999999999999">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399999999999999">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399999999999999">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399999999999999">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399999999999999">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399999999999999">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399999999999999">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399999999999999">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399999999999999">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399999999999999">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399999999999999">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399999999999999">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399999999999999">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399999999999999">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399999999999999">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399999999999999">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399999999999999">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399999999999999">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399999999999999">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399999999999999">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399999999999999">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399999999999999">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399999999999999">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399999999999999">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399999999999999">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399999999999999">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399999999999999">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399999999999999">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399999999999999">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399999999999999">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399999999999999">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399999999999999">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399999999999999">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399999999999999">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399999999999999">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399999999999999">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399999999999999">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399999999999999">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399999999999999">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399999999999999">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399999999999999">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399999999999999">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399999999999999">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399999999999999">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399999999999999">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399999999999999">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399999999999999">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399999999999999">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399999999999999">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399999999999999">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399999999999999">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399999999999999">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399999999999999">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399999999999999">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399999999999999">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399999999999999">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399999999999999">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399999999999999">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399999999999999">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399999999999999">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399999999999999">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399999999999999">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399999999999999">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399999999999999">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399999999999999">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399999999999999">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399999999999999">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399999999999999">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399999999999999">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399999999999999">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399999999999999">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399999999999999">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399999999999999">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399999999999999">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399999999999999">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399999999999999">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399999999999999">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399999999999999">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399999999999999">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399999999999999">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399999999999999">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399999999999999">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399999999999999">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399999999999999">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399999999999999">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399999999999999">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399999999999999">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399999999999999">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399999999999999">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399999999999999">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399999999999999">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399999999999999">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399999999999999">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399999999999999">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399999999999999">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399999999999999">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399999999999999">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399999999999999">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399999999999999">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399999999999999">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399999999999999">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399999999999999">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399999999999999">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399999999999999">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399999999999999">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399999999999999">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399999999999999">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399999999999999">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399999999999999">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399999999999999">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399999999999999">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399999999999999">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399999999999999">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399999999999999">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399999999999999">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399999999999999">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399999999999999">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399999999999999">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399999999999999">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399999999999999">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399999999999999">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399999999999999">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399999999999999">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399999999999999">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399999999999999">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399999999999999">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399999999999999">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399999999999999">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399999999999999">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399999999999999">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399999999999999">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399999999999999">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399999999999999">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399999999999999">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399999999999999">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399999999999999">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399999999999999">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399999999999999">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399999999999999">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399999999999999">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399999999999999">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399999999999999">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399999999999999">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399999999999999">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399999999999999">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399999999999999">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399999999999999">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399999999999999">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399999999999999">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399999999999999">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399999999999999">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399999999999999">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399999999999999">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399999999999999">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399999999999999">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399999999999999">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399999999999999">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399999999999999">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399999999999999">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399999999999999">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399999999999999">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399999999999999">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399999999999999">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399999999999999">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399999999999999">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399999999999999">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399999999999999">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399999999999999">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399999999999999">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399999999999999">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399999999999999">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399999999999999">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399999999999999">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399999999999999">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399999999999999">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399999999999999">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399999999999999">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399999999999999">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399999999999999">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399999999999999">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399999999999999">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399999999999999">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399999999999999">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399999999999999">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399999999999999">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399999999999999">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399999999999999">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399999999999999">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399999999999999">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399999999999999">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399999999999999">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399999999999999">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399999999999999">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399999999999999">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399999999999999">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399999999999999">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399999999999999">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399999999999999">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399999999999999">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399999999999999">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399999999999999">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399999999999999">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399999999999999">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399999999999999">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399999999999999">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399999999999999">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399999999999999">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399999999999999">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399999999999999">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399999999999999">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399999999999999">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399999999999999">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399999999999999">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399999999999999">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399999999999999">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399999999999999">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399999999999999">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399999999999999">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399999999999999">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399999999999999">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399999999999999">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399999999999999">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399999999999999">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399999999999999">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399999999999999">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399999999999999">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399999999999999">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399999999999999">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399999999999999">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399999999999999">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399999999999999">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399999999999999">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399999999999999">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399999999999999">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399999999999999">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399999999999999">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399999999999999">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399999999999999">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399999999999999">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399999999999999">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399999999999999">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399999999999999">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399999999999999">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399999999999999">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399999999999999">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399999999999999">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399999999999999">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399999999999999">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399999999999999">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399999999999999">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399999999999999">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399999999999999">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399999999999999">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399999999999999">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399999999999999">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399999999999999">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399999999999999">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399999999999999">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399999999999999">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399999999999999">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399999999999999">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399999999999999">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399999999999999">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399999999999999">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399999999999999">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399999999999999">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399999999999999">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399999999999999">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399999999999999">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399999999999999">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399999999999999">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399999999999999">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399999999999999">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399999999999999">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399999999999999">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399999999999999">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399999999999999">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399999999999999">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399999999999999">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399999999999999">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399999999999999">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399999999999999">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399999999999999">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399999999999999">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399999999999999">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399999999999999">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399999999999999">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399999999999999">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399999999999999">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399999999999999">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399999999999999">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399999999999999">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399999999999999">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399999999999999">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399999999999999">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399999999999999">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399999999999999">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399999999999999">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399999999999999">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399999999999999">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399999999999999">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399999999999999">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399999999999999">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399999999999999">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399999999999999">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399999999999999">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399999999999999">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399999999999999">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399999999999999">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399999999999999">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399999999999999">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399999999999999">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399999999999999">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399999999999999">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399999999999999">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399999999999999">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399999999999999">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399999999999999">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399999999999999">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399999999999999">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399999999999999">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399999999999999">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399999999999999">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399999999999999">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399999999999999">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399999999999999">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399999999999999">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399999999999999">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399999999999999">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399999999999999">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399999999999999">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399999999999999">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399999999999999">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399999999999999">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399999999999999">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399999999999999">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399999999999999">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399999999999999">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399999999999999">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399999999999999">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399999999999999">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399999999999999">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399999999999999">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399999999999999">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399999999999999">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399999999999999">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399999999999999">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399999999999999">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399999999999999">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399999999999999">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399999999999999">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399999999999999">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399999999999999">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399999999999999">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399999999999999">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399999999999999">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399999999999999">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399999999999999">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399999999999999">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399999999999999">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399999999999999">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399999999999999">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399999999999999">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399999999999999">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399999999999999">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399999999999999">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399999999999999">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399999999999999">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399999999999999">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399999999999999">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399999999999999">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399999999999999">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399999999999999">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399999999999999">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399999999999999">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399999999999999">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399999999999999">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399999999999999">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399999999999999">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399999999999999">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399999999999999">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399999999999999">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399999999999999">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399999999999999">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399999999999999">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399999999999999">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399999999999999">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399999999999999">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399999999999999">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399999999999999">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399999999999999">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399999999999999">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399999999999999">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399999999999999">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399999999999999">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399999999999999">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399999999999999">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399999999999999">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399999999999999">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399999999999999">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399999999999999">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399999999999999">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399999999999999">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399999999999999">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399999999999999">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399999999999999">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399999999999999">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399999999999999">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399999999999999">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399999999999999">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399999999999999">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399999999999999">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399999999999999">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399999999999999">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399999999999999">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399999999999999">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399999999999999">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399999999999999">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399999999999999">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399999999999999">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399999999999999">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399999999999999">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399999999999999">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399999999999999">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399999999999999">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399999999999999">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399999999999999">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399999999999999">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399999999999999">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399999999999999">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399999999999999">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399999999999999">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399999999999999">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399999999999999">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399999999999999">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399999999999999">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399999999999999">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399999999999999">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399999999999999">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399999999999999">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399999999999999">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399999999999999">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399999999999999">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399999999999999">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399999999999999">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399999999999999">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399999999999999">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399999999999999">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399999999999999">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399999999999999">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399999999999999">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399999999999999">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399999999999999">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399999999999999">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399999999999999">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399999999999999">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399999999999999">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399999999999999">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399999999999999">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399999999999999">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399999999999999">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399999999999999">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399999999999999">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399999999999999">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399999999999999">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399999999999999">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399999999999999">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399999999999999">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399999999999999">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399999999999999">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399999999999999">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399999999999999">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399999999999999">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399999999999999">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399999999999999">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399999999999999">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399999999999999">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399999999999999">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399999999999999">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399999999999999">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399999999999999">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399999999999999">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399999999999999">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399999999999999">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399999999999999">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399999999999999">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399999999999999">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399999999999999">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399999999999999">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399999999999999">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399999999999999">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399999999999999">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399999999999999">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399999999999999">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399999999999999">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399999999999999">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399999999999999">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399999999999999">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399999999999999">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399999999999999">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399999999999999">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399999999999999">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399999999999999">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399999999999999">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399999999999999">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399999999999999">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399999999999999">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399999999999999">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399999999999999">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399999999999999">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399999999999999">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399999999999999">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399999999999999">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399999999999999">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399999999999999">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399999999999999">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399999999999999">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399999999999999">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399999999999999">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399999999999999">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399999999999999">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399999999999999">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399999999999999">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399999999999999">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399999999999999">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399999999999999">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399999999999999">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399999999999999">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399999999999999">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399999999999999">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399999999999999">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399999999999999">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399999999999999">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399999999999999">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399999999999999">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399999999999999">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399999999999999">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399999999999999">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399999999999999">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399999999999999">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399999999999999">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399999999999999">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399999999999999">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399999999999999">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399999999999999">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399999999999999">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399999999999999">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399999999999999">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399999999999999">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399999999999999">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399999999999999">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399999999999999">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399999999999999">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399999999999999">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399999999999999">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399999999999999">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399999999999999">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399999999999999">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399999999999999">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399999999999999">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399999999999999">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399999999999999">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399999999999999">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399999999999999">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399999999999999">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399999999999999">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399999999999999">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399999999999999">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399999999999999">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399999999999999">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399999999999999">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399999999999999">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399999999999999">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399999999999999">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399999999999999">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399999999999999">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399999999999999">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399999999999999">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399999999999999">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399999999999999">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399999999999999">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399999999999999">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399999999999999">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399999999999999">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399999999999999">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399999999999999">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399999999999999">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399999999999999">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399999999999999">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399999999999999">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399999999999999">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399999999999999">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399999999999999">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399999999999999">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399999999999999">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399999999999999">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399999999999999">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399999999999999">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399999999999999">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399999999999999">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399999999999999">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399999999999999">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399999999999999">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399999999999999">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399999999999999">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399999999999999">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399999999999999">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399999999999999">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399999999999999">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399999999999999">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399999999999999">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399999999999999">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399999999999999">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399999999999999">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399999999999999">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399999999999999">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399999999999999">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399999999999999">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399999999999999">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399999999999999">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399999999999999">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399999999999999">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399999999999999">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399999999999999">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399999999999999">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399999999999999">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399999999999999">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399999999999999">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399999999999999">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399999999999999">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399999999999999">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399999999999999">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399999999999999">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399999999999999">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399999999999999">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399999999999999">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399999999999999">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399999999999999">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399999999999999">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399999999999999">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399999999999999">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399999999999999">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399999999999999">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399999999999999">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399999999999999">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399999999999999">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399999999999999">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399999999999999">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399999999999999">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399999999999999">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399999999999999">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399999999999999">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399999999999999">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399999999999999">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399999999999999">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399999999999999">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399999999999999">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399999999999999">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399999999999999">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399999999999999">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399999999999999">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399999999999999">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399999999999999">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399999999999999">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399999999999999">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399999999999999">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399999999999999">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399999999999999">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399999999999999">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399999999999999">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399999999999999">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399999999999999">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399999999999999">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399999999999999">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399999999999999">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399999999999999">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399999999999999">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399999999999999">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399999999999999">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399999999999999">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399999999999999">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399999999999999">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399999999999999">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399999999999999">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399999999999999">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399999999999999">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399999999999999">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399999999999999">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399999999999999">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399999999999999">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399999999999999">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399999999999999">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399999999999999">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399999999999999">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399999999999999">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399999999999999">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399999999999999">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399999999999999">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399999999999999">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399999999999999">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399999999999999">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399999999999999">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399999999999999">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399999999999999">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399999999999999">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399999999999999">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399999999999999">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399999999999999">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399999999999999">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399999999999999">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399999999999999">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399999999999999">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399999999999999">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399999999999999">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399999999999999">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399999999999999">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399999999999999">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399999999999999">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399999999999999">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399999999999999">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399999999999999">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399999999999999">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399999999999999">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399999999999999">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399999999999999">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399999999999999">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399999999999999">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399999999999999">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399999999999999">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399999999999999">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399999999999999">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399999999999999">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399999999999999">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399999999999999">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399999999999999">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399999999999999">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399999999999999">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399999999999999">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399999999999999">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399999999999999">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399999999999999">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399999999999999">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399999999999999">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399999999999999">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399999999999999">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399999999999999">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399999999999999">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399999999999999">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399999999999999">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399999999999999">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399999999999999">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399999999999999">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399999999999999">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399999999999999">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399999999999999">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399999999999999">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399999999999999">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399999999999999">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399999999999999">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399999999999999">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399999999999999">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399999999999999">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399999999999999">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399999999999999">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399999999999999">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399999999999999">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399999999999999">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399999999999999">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399999999999999">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399999999999999">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399999999999999">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399999999999999">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399999999999999">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399999999999999">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399999999999999">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399999999999999">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399999999999999">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399999999999999">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399999999999999">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399999999999999">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399999999999999">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399999999999999">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399999999999999">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399999999999999">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399999999999999">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399999999999999">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399999999999999">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399999999999999">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399999999999999">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399999999999999">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399999999999999">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399999999999999">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399999999999999">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399999999999999">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399999999999999">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399999999999999">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399999999999999">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399999999999999">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399999999999999">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399999999999999">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399999999999999">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399999999999999">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399999999999999">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399999999999999">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399999999999999">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399999999999999">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399999999999999">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399999999999999">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399999999999999">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399999999999999">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399999999999999">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399999999999999">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399999999999999">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399999999999999">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399999999999999">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399999999999999">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399999999999999">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399999999999999">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399999999999999">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399999999999999">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399999999999999">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399999999999999">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399999999999999">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399999999999999">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399999999999999">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399999999999999">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399999999999999">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399999999999999">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399999999999999">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399999999999999">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399999999999999">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399999999999999">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399999999999999">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399999999999999">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399999999999999">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399999999999999">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399999999999999">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399999999999999">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399999999999999">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399999999999999">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399999999999999">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399999999999999">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399999999999999">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399999999999999">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399999999999999">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399999999999999">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399999999999999">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399999999999999">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399999999999999">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399999999999999">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399999999999999">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399999999999999">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399999999999999">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399999999999999">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399999999999999">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399999999999999">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399999999999999">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399999999999999">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399999999999999">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399999999999999">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399999999999999">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399999999999999">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399999999999999">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399999999999999">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399999999999999">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399999999999999">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399999999999999">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399999999999999">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399999999999999">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399999999999999">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399999999999999">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399999999999999">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399999999999999">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399999999999999">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399999999999999">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399999999999999">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399999999999999">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399999999999999">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399999999999999">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399999999999999">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399999999999999">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399999999999999">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399999999999999">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399999999999999">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399999999999999">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399999999999999">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399999999999999">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399999999999999">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399999999999999">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399999999999999">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399999999999999">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399999999999999">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399999999999999">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399999999999999">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399999999999999">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399999999999999">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399999999999999">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399999999999999">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399999999999999">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399999999999999">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399999999999999">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399999999999999">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399999999999999">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399999999999999">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399999999999999">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399999999999999">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399999999999999">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399999999999999">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399999999999999">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399999999999999">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399999999999999">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399999999999999">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399999999999999">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399999999999999">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399999999999999">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399999999999999">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399999999999999">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399999999999999">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399999999999999">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399999999999999">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399999999999999">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399999999999999">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399999999999999">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399999999999999">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399999999999999">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399999999999999">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399999999999999">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399999999999999">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399999999999999">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399999999999999">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399999999999999">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399999999999999">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399999999999999">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399999999999999">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399999999999999">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399999999999999">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399999999999999">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399999999999999">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399999999999999">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399999999999999">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399999999999999">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399999999999999">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399999999999999">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399999999999999">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399999999999999">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399999999999999">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399999999999999">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399999999999999">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399999999999999">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399999999999999">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399999999999999">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399999999999999">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399999999999999">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399999999999999">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399999999999999">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399999999999999">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399999999999999">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399999999999999">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399999999999999">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399999999999999">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399999999999999">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399999999999999">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399999999999999">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399999999999999">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399999999999999">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399999999999999">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399999999999999">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399999999999999">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399999999999999">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399999999999999">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399999999999999">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399999999999999">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399999999999999">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399999999999999">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399999999999999">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399999999999999">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399999999999999">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399999999999999">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399999999999999">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399999999999999">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399999999999999">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399999999999999">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399999999999999">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399999999999999">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399999999999999">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399999999999999">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399999999999999">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399999999999999">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399999999999999">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399999999999999">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399999999999999">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399999999999999">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399999999999999">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399999999999999">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399999999999999">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399999999999999">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399999999999999">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399999999999999">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399999999999999">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399999999999999">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399999999999999">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399999999999999">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399999999999999">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399999999999999">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399999999999999">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399999999999999">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399999999999999">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399999999999999">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399999999999999">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399999999999999">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399999999999999">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399999999999999">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399999999999999">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399999999999999">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399999999999999">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399999999999999">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399999999999999">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399999999999999">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399999999999999">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399999999999999">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399999999999999">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399999999999999">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399999999999999">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399999999999999">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399999999999999">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399999999999999">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399999999999999">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399999999999999">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399999999999999">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399999999999999">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399999999999999">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399999999999999">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399999999999999">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399999999999999">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399999999999999">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399999999999999">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399999999999999">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399999999999999">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399999999999999">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399999999999999">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399999999999999">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399999999999999">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399999999999999">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399999999999999">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399999999999999">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399999999999999">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399999999999999">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399999999999999">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399999999999999">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399999999999999">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399999999999999">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399999999999999">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399999999999999">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399999999999999">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399999999999999">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399999999999999">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399999999999999">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399999999999999">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399999999999999">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399999999999999">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399999999999999">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399999999999999">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399999999999999">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399999999999999">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399999999999999">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399999999999999">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399999999999999">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399999999999999">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399999999999999">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399999999999999">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399999999999999">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399999999999999">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399999999999999">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399999999999999">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399999999999999">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399999999999999">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399999999999999">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399999999999999">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399999999999999">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399999999999999">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399999999999999">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399999999999999">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399999999999999">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399999999999999">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399999999999999">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399999999999999">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399999999999999">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399999999999999">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399999999999999">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399999999999999">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399999999999999">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399999999999999">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399999999999999">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399999999999999">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399999999999999">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399999999999999">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399999999999999">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399999999999999">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399999999999999">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399999999999999">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399999999999999">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399999999999999">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399999999999999">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399999999999999">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399999999999999">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399999999999999">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399999999999999">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399999999999999">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399999999999999">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399999999999999">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399999999999999">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399999999999999">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399999999999999">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399999999999999">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399999999999999">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399999999999999">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399999999999999">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399999999999999">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399999999999999">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399999999999999">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399999999999999">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399999999999999">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399999999999999">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399999999999999">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399999999999999">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399999999999999">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399999999999999">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399999999999999">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399999999999999">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399999999999999">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399999999999999">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399999999999999">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399999999999999">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399999999999999">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399999999999999">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399999999999999">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399999999999999">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399999999999999">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399999999999999">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399999999999999">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399999999999999">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399999999999999">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399999999999999">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399999999999999">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399999999999999">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399999999999999">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399999999999999">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399999999999999">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399999999999999">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399999999999999">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399999999999999">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399999999999999">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399999999999999">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399999999999999">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399999999999999">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399999999999999">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399999999999999">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399999999999999">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399999999999999">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399999999999999">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399999999999999">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399999999999999">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399999999999999">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399999999999999">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399999999999999">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399999999999999">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399999999999999">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399999999999999">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399999999999999">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399999999999999">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399999999999999">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399999999999999">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399999999999999">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399999999999999">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399999999999999">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399999999999999">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399999999999999">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399999999999999">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399999999999999">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399999999999999">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399999999999999">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399999999999999">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399999999999999">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399999999999999">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399999999999999">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399999999999999">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399999999999999">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399999999999999">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399999999999999">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399999999999999">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399999999999999">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399999999999999">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399999999999999">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399999999999999">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399999999999999">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399999999999999">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399999999999999">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399999999999999">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399999999999999">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399999999999999">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399999999999999">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399999999999999">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399999999999999">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399999999999999">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399999999999999">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399999999999999">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399999999999999">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399999999999999">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399999999999999">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399999999999999">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399999999999999">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399999999999999">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399999999999999">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399999999999999">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399999999999999">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399999999999999">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399999999999999">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399999999999999">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399999999999999">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399999999999999">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399999999999999">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399999999999999">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399999999999999">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399999999999999">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399999999999999">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399999999999999">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399999999999999">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399999999999999">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399999999999999">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399999999999999">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399999999999999">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399999999999999">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399999999999999">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399999999999999">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399999999999999">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399999999999999">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399999999999999">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399999999999999">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399999999999999">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399999999999999">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399999999999999">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399999999999999">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399999999999999">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399999999999999">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399999999999999">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399999999999999">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399999999999999">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399999999999999">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399999999999999">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399999999999999">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399999999999999">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399999999999999">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399999999999999">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399999999999999">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399999999999999">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399999999999999">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399999999999999">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399999999999999">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399999999999999">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399999999999999">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399999999999999">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399999999999999">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399999999999999">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399999999999999">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399999999999999">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399999999999999">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399999999999999">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399999999999999">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399999999999999">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399999999999999">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399999999999999">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399999999999999">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399999999999999">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399999999999999">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399999999999999">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399999999999999">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399999999999999">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399999999999999">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399999999999999">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399999999999999">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399999999999999">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399999999999999">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399999999999999">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399999999999999">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399999999999999">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399999999999999">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399999999999999">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399999999999999">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399999999999999">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399999999999999">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399999999999999">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399999999999999">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399999999999999">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399999999999999">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399999999999999">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399999999999999">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399999999999999">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399999999999999">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399999999999999">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399999999999999">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399999999999999">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399999999999999">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399999999999999">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399999999999999">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399999999999999">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399999999999999">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399999999999999">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399999999999999">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399999999999999">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399999999999999">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399999999999999">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399999999999999">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399999999999999">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399999999999999">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399999999999999">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399999999999999">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399999999999999">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399999999999999">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399999999999999">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399999999999999">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399999999999999">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399999999999999">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399999999999999">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399999999999999">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399999999999999">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399999999999999">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399999999999999">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399999999999999">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399999999999999">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399999999999999">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399999999999999">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399999999999999">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399999999999999">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399999999999999">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399999999999999">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399999999999999">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399999999999999">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399999999999999">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399999999999999">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399999999999999">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399999999999999">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399999999999999">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399999999999999">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399999999999999">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399999999999999">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399999999999999">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399999999999999">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399999999999999">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399999999999999">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399999999999999">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399999999999999">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399999999999999">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399999999999999">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399999999999999">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399999999999999">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399999999999999">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399999999999999">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399999999999999">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399999999999999">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399999999999999">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399999999999999">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399999999999999">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399999999999999">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399999999999999">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399999999999999">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399999999999999">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399999999999999">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399999999999999">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399999999999999">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399999999999999">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399999999999999">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399999999999999">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399999999999999">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399999999999999">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399999999999999">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399999999999999">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399999999999999">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399999999999999">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399999999999999">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399999999999999">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399999999999999">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399999999999999">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399999999999999">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399999999999999">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399999999999999">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399999999999999">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399999999999999">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399999999999999">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399999999999999">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399999999999999">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399999999999999">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399999999999999">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399999999999999">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399999999999999">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399999999999999">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399999999999999">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399999999999999">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399999999999999">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399999999999999">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399999999999999">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399999999999999">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399999999999999">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399999999999999">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399999999999999">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399999999999999">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399999999999999">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399999999999999">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399999999999999">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399999999999999">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399999999999999">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399999999999999">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399999999999999">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399999999999999">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399999999999999">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399999999999999">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399999999999999">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399999999999999">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399999999999999">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399999999999999">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399999999999999">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399999999999999">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399999999999999">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399999999999999">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399999999999999">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399999999999999">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399999999999999">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399999999999999">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399999999999999">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399999999999999">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399999999999999">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399999999999999">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399999999999999">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399999999999999">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399999999999999">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399999999999999">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399999999999999">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399999999999999">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399999999999999">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399999999999999">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399999999999999">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399999999999999">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399999999999999">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399999999999999">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399999999999999">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399999999999999">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399999999999999">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399999999999999">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399999999999999">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399999999999999">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399999999999999">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399999999999999">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399999999999999">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399999999999999">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399999999999999">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399999999999999">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399999999999999">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399999999999999">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399999999999999">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399999999999999">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399999999999999">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399999999999999">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399999999999999">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399999999999999">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399999999999999">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399999999999999">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399999999999999">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399999999999999">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399999999999999">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399999999999999">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399999999999999">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399999999999999">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399999999999999">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399999999999999">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399999999999999">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399999999999999">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399999999999999">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399999999999999">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399999999999999">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399999999999999">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399999999999999">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399999999999999">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399999999999999">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399999999999999">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399999999999999">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399999999999999">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399999999999999">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399999999999999">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399999999999999">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399999999999999">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399999999999999">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399999999999999">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399999999999999">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399999999999999">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399999999999999">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399999999999999">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399999999999999">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399999999999999">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399999999999999">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399999999999999">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399999999999999">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399999999999999">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399999999999999">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399999999999999">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399999999999999">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399999999999999">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399999999999999">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399999999999999">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399999999999999">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399999999999999">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399999999999999">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399999999999999">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399999999999999">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399999999999999">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399999999999999">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399999999999999">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399999999999999">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399999999999999">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399999999999999">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399999999999999">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399999999999999">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399999999999999">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399999999999999">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399999999999999">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399999999999999">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399999999999999">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399999999999999">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399999999999999">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399999999999999">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399999999999999">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399999999999999">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399999999999999">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399999999999999">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399999999999999">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399999999999999">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399999999999999">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399999999999999">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399999999999999">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399999999999999">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399999999999999">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399999999999999">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399999999999999">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399999999999999">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399999999999999">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399999999999999">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399999999999999">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399999999999999">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399999999999999">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399999999999999">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399999999999999">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399999999999999">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399999999999999">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399999999999999">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399999999999999">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399999999999999">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399999999999999">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399999999999999">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399999999999999">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399999999999999">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399999999999999">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399999999999999">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399999999999999">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399999999999999">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399999999999999">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399999999999999">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399999999999999">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399999999999999">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399999999999999">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399999999999999">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399999999999999">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399999999999999">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399999999999999">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399999999999999">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399999999999999">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399999999999999">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399999999999999">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399999999999999">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399999999999999">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399999999999999">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399999999999999">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399999999999999">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399999999999999">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399999999999999">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399999999999999">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399999999999999">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399999999999999">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399999999999999">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399999999999999">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399999999999999">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399999999999999">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399999999999999">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399999999999999">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399999999999999">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399999999999999">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399999999999999">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399999999999999">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399999999999999">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399999999999999">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399999999999999">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399999999999999">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399999999999999">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399999999999999">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399999999999999">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399999999999999">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399999999999999">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399999999999999">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399999999999999">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399999999999999">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399999999999999">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399999999999999">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399999999999999">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399999999999999">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399999999999999">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399999999999999">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399999999999999">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399999999999999">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399999999999999">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399999999999999">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399999999999999">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399999999999999">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399999999999999">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399999999999999">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399999999999999">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399999999999999">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399999999999999">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399999999999999">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399999999999999">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399999999999999">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399999999999999">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399999999999999">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399999999999999">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399999999999999">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399999999999999">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399999999999999">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399999999999999">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399999999999999">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399999999999999">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399999999999999">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399999999999999">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399999999999999">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399999999999999">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399999999999999">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399999999999999">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399999999999999">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399999999999999">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399999999999999">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399999999999999">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399999999999999">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399999999999999">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399999999999999">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399999999999999">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399999999999999">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399999999999999">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399999999999999">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399999999999999">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399999999999999">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399999999999999">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399999999999999">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399999999999999">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399999999999999">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399999999999999">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399999999999999">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399999999999999">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399999999999999">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399999999999999">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399999999999999">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399999999999999">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399999999999999">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399999999999999">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399999999999999">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399999999999999">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399999999999999">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399999999999999">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399999999999999">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399999999999999">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399999999999999">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399999999999999">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399999999999999">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399999999999999">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399999999999999">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399999999999999">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399999999999999">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399999999999999">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399999999999999">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399999999999999">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399999999999999">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399999999999999">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399999999999999">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399999999999999">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399999999999999">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399999999999999">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399999999999999">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399999999999999">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399999999999999">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399999999999999">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399999999999999">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399999999999999">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399999999999999">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399999999999999">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399999999999999">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399999999999999">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399999999999999">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399999999999999">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399999999999999">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399999999999999">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399999999999999">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399999999999999">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399999999999999">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399999999999999">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399999999999999">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399999999999999">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399999999999999">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399999999999999">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399999999999999">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399999999999999">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399999999999999">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399999999999999">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399999999999999">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399999999999999">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399999999999999">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399999999999999">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399999999999999">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399999999999999">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399999999999999">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399999999999999">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399999999999999">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399999999999999">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399999999999999">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399999999999999">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399999999999999">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399999999999999">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399999999999999">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399999999999999">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399999999999999">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399999999999999">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399999999999999">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399999999999999">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399999999999999">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399999999999999">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399999999999999">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399999999999999">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399999999999999">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399999999999999">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399999999999999">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399999999999999">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399999999999999">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399999999999999">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399999999999999">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399999999999999">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399999999999999">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399999999999999">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399999999999999">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399999999999999">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399999999999999">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399999999999999">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399999999999999">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399999999999999">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399999999999999">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399999999999999">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399999999999999">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399999999999999">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399999999999999">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399999999999999">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399999999999999">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399999999999999">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399999999999999">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399999999999999">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399999999999999">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399999999999999">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399999999999999">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399999999999999">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399999999999999">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399999999999999">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399999999999999">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399999999999999">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399999999999999">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399999999999999">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399999999999999">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399999999999999">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399999999999999">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399999999999999">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399999999999999">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399999999999999">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399999999999999">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399999999999999">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399999999999999">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399999999999999">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399999999999999">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399999999999999">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399999999999999">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399999999999999">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399999999999999">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399999999999999">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399999999999999">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399999999999999">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399999999999999">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399999999999999">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399999999999999">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399999999999999">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399999999999999">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399999999999999">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399999999999999">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399999999999999">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399999999999999">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399999999999999">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399999999999999">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399999999999999">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399999999999999">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399999999999999">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399999999999999">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399999999999999">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399999999999999">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399999999999999">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399999999999999">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399999999999999">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399999999999999">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399999999999999">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399999999999999">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399999999999999">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399999999999999">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399999999999999">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399999999999999">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399999999999999">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399999999999999">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399999999999999">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399999999999999">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399999999999999">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399999999999999">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399999999999999">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399999999999999">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399999999999999">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399999999999999">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399999999999999">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399999999999999">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399999999999999">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399999999999999">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399999999999999">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399999999999999">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399999999999999">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399999999999999">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399999999999999">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399999999999999">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399999999999999">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399999999999999">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399999999999999">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399999999999999">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399999999999999">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399999999999999">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399999999999999">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399999999999999">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399999999999999">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399999999999999">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399999999999999">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399999999999999">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399999999999999">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399999999999999">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399999999999999">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399999999999999">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399999999999999">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399999999999999">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399999999999999">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399999999999999">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399999999999999">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399999999999999">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399999999999999">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399999999999999">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399999999999999">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399999999999999">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399999999999999">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399999999999999">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399999999999999">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399999999999999">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399999999999999">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399999999999999">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399999999999999">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399999999999999">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399999999999999">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399999999999999">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399999999999999">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399999999999999">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399999999999999">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399999999999999">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399999999999999">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399999999999999">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399999999999999">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399999999999999">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399999999999999">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399999999999999">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399999999999999">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399999999999999">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399999999999999">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399999999999999">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399999999999999">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399999999999999">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399999999999999">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399999999999999">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399999999999999">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399999999999999">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399999999999999">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399999999999999">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399999999999999">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399999999999999">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399999999999999">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399999999999999">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399999999999999">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399999999999999">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399999999999999">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399999999999999">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399999999999999">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399999999999999">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399999999999999">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399999999999999">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399999999999999">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399999999999999">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399999999999999">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399999999999999">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2"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3" type="noConversion"/>
  <conditionalFormatting sqref="A52">
    <cfRule type="expression" priority="25">
      <formula>$A$5:$Q1995&lt;&gt;""</formula>
    </cfRule>
  </conditionalFormatting>
  <conditionalFormatting sqref="B5:B2500">
    <cfRule type="expression" dxfId="49" priority="3" stopIfTrue="1">
      <formula>IF(B5="",TRUE)</formula>
    </cfRule>
  </conditionalFormatting>
  <conditionalFormatting sqref="C5:C2500">
    <cfRule type="expression" dxfId="48" priority="10" stopIfTrue="1">
      <formula>IF(AND(B5&lt;&gt;"",C5=""),TRUE)</formula>
    </cfRule>
  </conditionalFormatting>
  <conditionalFormatting sqref="D5:D2500">
    <cfRule type="expression" dxfId="47" priority="12" stopIfTrue="1">
      <formula>IF(AND(D5="",$C5=$X$4),TRUE)</formula>
    </cfRule>
    <cfRule type="expression" dxfId="46" priority="13" stopIfTrue="1">
      <formula>IF(FIND("!",D5),TRUE)</formula>
    </cfRule>
  </conditionalFormatting>
  <conditionalFormatting sqref="E5:E2500">
    <cfRule type="expression" dxfId="45" priority="5" stopIfTrue="1">
      <formula>IF(FIND("!",E5),TRUE)</formula>
    </cfRule>
    <cfRule type="expression" dxfId="44" priority="6" stopIfTrue="1">
      <formula>IF(AND(E5="",$C5=$X$4),TRUE)</formula>
    </cfRule>
  </conditionalFormatting>
  <conditionalFormatting sqref="F5:F2500">
    <cfRule type="expression" dxfId="43" priority="7" stopIfTrue="1">
      <formula>IF(AND(LEN($A5)&gt;0,$A5&lt;&gt;$F5),TRUE,FALSE)</formula>
    </cfRule>
  </conditionalFormatting>
  <conditionalFormatting sqref="G5:G2500">
    <cfRule type="expression" dxfId="42" priority="8" stopIfTrue="1">
      <formula>IF(FIND("Enter smelter details",G5),TRUE)</formula>
    </cfRule>
  </conditionalFormatting>
  <conditionalFormatting sqref="A5:A8">
    <cfRule type="expression" dxfId="41" priority="1" stopIfTrue="1">
      <formula>IF(AND(LEN($A5)&gt;0,$A5&lt;&gt;$F5),TRUE,FALSE)</formula>
    </cfRule>
  </conditionalFormatting>
  <dataValidations count="5">
    <dataValidation allowBlank="1" showErrorMessage="1" sqref="F5:G2500"/>
    <dataValidation type="list" allowBlank="1" showInputMessage="1" showErrorMessage="1" sqref="E5:E2500">
      <formula1>CL</formula1>
    </dataValidation>
    <dataValidation type="list" allowBlank="1" showInputMessage="1" showErrorMessage="1" sqref="P5:P2500">
      <formula1>$AH$2:$AH$4</formula1>
    </dataValidation>
    <dataValidation type="list" showInputMessage="1" showErrorMessage="1" sqref="C5:C2500">
      <formula1>SN</formula1>
    </dataValidation>
    <dataValidation type="list" allowBlank="1" showInputMessage="1" showErrorMessage="1" sqref="B5:B2500">
      <formula1>$AA$3:$AB$3</formula1>
    </dataValidation>
  </dataValidations>
  <hyperlinks>
    <hyperlink ref="J2:O2" r:id="rId1" display="Link to RMAP Conformant Smelter List"/>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1"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4"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9"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2"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90625" defaultRowHeight="12.6"/>
  <cols>
    <col min="1" max="1" width="45.08984375" style="16" customWidth="1"/>
    <col min="2" max="2" width="42.90625" style="17" customWidth="1"/>
    <col min="3" max="3" width="51.453125" style="16" customWidth="1"/>
    <col min="4" max="4" width="29.08984375" style="17" customWidth="1"/>
    <col min="5" max="5" width="9" style="16" customWidth="1"/>
    <col min="6" max="6" width="13.453125" style="16" hidden="1" customWidth="1"/>
    <col min="7" max="7" width="13.26953125" style="16" hidden="1" customWidth="1"/>
    <col min="8" max="9" width="9" style="16" hidden="1" customWidth="1"/>
    <col min="10" max="10" width="48.90625" style="16" hidden="1" customWidth="1"/>
    <col min="11" max="11" width="9" style="16" hidden="1" customWidth="1"/>
    <col min="12" max="13" width="8.90625" style="16" hidden="1" customWidth="1"/>
    <col min="14" max="14" width="31.26953125" style="16" hidden="1" customWidth="1"/>
    <col min="15" max="15" width="8.90625" style="16" hidden="1" customWidth="1"/>
    <col min="16" max="26" width="8.90625" style="16" customWidth="1"/>
    <col min="27" max="16384" width="8.90625" style="16"/>
  </cols>
  <sheetData>
    <row r="1" spans="1:10" ht="30" customHeight="1">
      <c r="A1" s="395" t="str">
        <f ca="1">OFFSET(L!$C$1,MATCH("Checker"&amp;ADDRESS(ROW(),COLUMN(),4),L!$A:$A,0)-1,SL,,)</f>
        <v>To ensure all required fields have been populated before submitting to your customers review form for any line items highlighted in red</v>
      </c>
      <c r="B1" s="395"/>
      <c r="C1" s="395"/>
      <c r="D1" s="109" t="str">
        <f ca="1">OFFSET(L!$C$1,MATCH("Checker"&amp;ADDRESS(ROW(),COLUMN(),4),L!$A:$A,0)-1,SL,,)</f>
        <v>Required fields remaining to be completed</v>
      </c>
      <c r="E1" s="17" t="s">
        <v>18</v>
      </c>
    </row>
    <row r="2" spans="1:10" ht="16.2">
      <c r="A2" s="59" t="s">
        <v>50</v>
      </c>
      <c r="B2" s="60" t="str">
        <f>IF(F60=1,"Click here to return to Smelter List","")</f>
        <v>Click here to return to Smelter List</v>
      </c>
      <c r="C2" s="112" t="str">
        <f>IF(F59=1,"Click here to return to Product List","")</f>
        <v/>
      </c>
      <c r="D2" s="134" t="str">
        <f ca="1">IF(H65=0,"0",H65)</f>
        <v>0</v>
      </c>
    </row>
    <row r="3" spans="1:10" ht="16.2">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9">
      <c r="A4" s="136" t="str">
        <f ca="1">Declaration!B8</f>
        <v>Company Name (*):</v>
      </c>
      <c r="B4" s="80" t="str">
        <f>Declaration!D8</f>
        <v>Sparkle Power Inc.</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Sean Liu</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seanl@sparklepower.com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408-519-8888 ext 141</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Sean Liu</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seanl@sparklepower.com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408-519-8888 ext 141</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45414</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
      <c r="A14" s="80" t="str">
        <f ca="1">Declaration!B25</f>
        <v>1) Is any of the cobalt or natural mica intentionally added or used in the product(s) or in the production process? (*)</v>
      </c>
      <c r="B14" s="83"/>
      <c r="C14" s="83"/>
      <c r="D14" s="87"/>
      <c r="E14" s="17" t="s">
        <v>16</v>
      </c>
      <c r="F14" s="84"/>
      <c r="H14" s="16">
        <f t="shared" si="2"/>
        <v>0</v>
      </c>
    </row>
    <row r="15" spans="1:10" ht="26.4">
      <c r="A15" s="81" t="str">
        <f ca="1">Declaration!B26</f>
        <v>Cobalt(*)</v>
      </c>
      <c r="B15" s="80" t="str">
        <f>Declaration!D26</f>
        <v>Yes</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7.799999999999997">
      <c r="A19" s="80" t="str">
        <f ca="1">Declaration!B31</f>
        <v>2) Does any cobalt or natural mica remain in the product(s)? (*)</v>
      </c>
      <c r="B19" s="83"/>
      <c r="C19" s="83"/>
      <c r="D19" s="87"/>
      <c r="E19" s="17" t="s">
        <v>15</v>
      </c>
      <c r="F19" s="84"/>
      <c r="J19" s="133"/>
    </row>
    <row r="20" spans="1:10" ht="63.75"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25"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0.4">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No</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7.799999999999997">
      <c r="A27" s="80" t="str">
        <f ca="1">Declaration!B43</f>
        <v>4) Does 100 percent of the cobalt originate from recycled or scrap sources? (*)</v>
      </c>
      <c r="B27" s="83"/>
      <c r="C27" s="83"/>
      <c r="D27" s="87"/>
      <c r="E27" s="17" t="s">
        <v>15</v>
      </c>
      <c r="F27" s="84"/>
      <c r="J27" s="133"/>
    </row>
    <row r="28" spans="1:10" ht="59.4" customHeight="1">
      <c r="A28" s="81" t="str">
        <f ca="1">Declaration!B44</f>
        <v>Cobalt(*)</v>
      </c>
      <c r="B28" s="80" t="str">
        <f>Declaration!D44</f>
        <v>No</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75"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7.799999999999997">
      <c r="A32" s="80" t="str">
        <f ca="1">Declaration!B49</f>
        <v>5) What percentage of relevant suppliers have provided a response to your supply chain survey?(*)</v>
      </c>
      <c r="B32" s="83"/>
      <c r="C32" s="83"/>
      <c r="D32" s="87"/>
      <c r="E32" s="17" t="s">
        <v>15</v>
      </c>
      <c r="F32" s="84"/>
    </row>
    <row r="33" spans="1:10" ht="26.4">
      <c r="A33" s="81" t="str">
        <f ca="1">Declaration!B50</f>
        <v>Cobalt(*)</v>
      </c>
      <c r="B33" s="80">
        <f>Declaration!D50</f>
        <v>1</v>
      </c>
      <c r="C33" s="137" t="str">
        <f t="shared" ca="1" si="3"/>
        <v>Complete</v>
      </c>
      <c r="D33" s="232" t="str">
        <f>IF(H33=1,"Click here to answer question 5 for Cobalt","")</f>
        <v/>
      </c>
      <c r="E33" s="17" t="s">
        <v>18</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4">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4"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6.4"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0.4">
      <c r="A37" s="80" t="str">
        <f ca="1">Declaration!B55</f>
        <v>6) Have you identified all of the smelters or processors supplying the cobalt or natural mica to your supply chain?(*)</v>
      </c>
      <c r="B37" s="83"/>
      <c r="C37" s="83"/>
      <c r="D37" s="87"/>
      <c r="E37" s="17" t="s">
        <v>13</v>
      </c>
      <c r="F37" s="84"/>
    </row>
    <row r="38" spans="1:10" ht="51.6">
      <c r="A38" s="81" t="str">
        <f ca="1">Declaration!B56</f>
        <v>Cobalt(*)</v>
      </c>
      <c r="B38" s="80" t="str">
        <f>Declaration!D56</f>
        <v>Yes</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6">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6"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6"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2">
      <c r="A47" s="80" t="str">
        <f ca="1">Declaration!B68</f>
        <v>Question</v>
      </c>
      <c r="B47" s="83"/>
      <c r="C47" s="83"/>
      <c r="D47" s="87"/>
      <c r="E47" s="17" t="s">
        <v>18</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39">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57</v>
      </c>
      <c r="B50" s="80" t="str">
        <f>Declaration!G71</f>
        <v>http://www.sparklepower.com/suppCMRT.html</v>
      </c>
      <c r="C50" s="80" t="str">
        <f ca="1">IF(H50=1,J50,I50)</f>
        <v>Complete</v>
      </c>
      <c r="D50" s="206"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58</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59</v>
      </c>
      <c r="B60" s="80"/>
      <c r="C60" s="137" t="str">
        <f ca="1">IF(H60=1,J60,I60)</f>
        <v>Complete</v>
      </c>
      <c r="D60" s="222" t="str">
        <f>IF(H60=0,"","Click here to provide smelter information")</f>
        <v/>
      </c>
      <c r="E60" s="17" t="s">
        <v>15</v>
      </c>
      <c r="F60" s="85">
        <f>F23</f>
        <v>1</v>
      </c>
      <c r="G60" s="63">
        <f>IF(AND(COUNTIF(SmelterIdetifiedForMetal,"Cobalt")&gt;0,COUNTIF('Smelter List'!AB$5:AB$2500,"Cobalt?*")&gt;0),0,1)</f>
        <v>0</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60</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25" hidden="1" customHeight="1">
      <c r="A62" s="81"/>
      <c r="B62" s="80"/>
      <c r="C62" s="80"/>
      <c r="D62" s="86"/>
      <c r="E62" s="17" t="s">
        <v>15</v>
      </c>
      <c r="F62" s="85"/>
      <c r="G62" s="63"/>
      <c r="H62" s="64"/>
      <c r="I62" s="132" t="str">
        <f ca="1">OFFSET(L!$C$1,MATCH("Checker"&amp;"Comp",L!$A:$A,0)-1,SL,,)</f>
        <v>Complete</v>
      </c>
      <c r="K62" s="135"/>
    </row>
    <row r="63" spans="1:12" ht="41.25" hidden="1" customHeight="1">
      <c r="A63" s="81"/>
      <c r="B63" s="80"/>
      <c r="C63" s="80"/>
      <c r="D63" s="86"/>
      <c r="E63" s="17" t="s">
        <v>15</v>
      </c>
      <c r="F63" s="85"/>
      <c r="G63" s="63"/>
      <c r="H63" s="64"/>
      <c r="I63" s="132" t="str">
        <f ca="1">OFFSET(L!$C$1,MATCH("Checker"&amp;"Comp",L!$A:$A,0)-1,SL,,)</f>
        <v>Complete</v>
      </c>
      <c r="K63" s="135"/>
    </row>
    <row r="64" spans="1:12" ht="25.2">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3.2" thickBot="1"/>
  </sheetData>
  <sheetProtection algorithmName="SHA-512" hashValue="8WPLUx32+APCqVrUnxpEkBnYFMddyHW3EDhy2U3sJ/+nh9TP487/2fRTLjEQo9pu41kuMXu762ViwY5b4Ny1sw==" saltValue="9tXLMRADjRyZ5uE88oo7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3" type="noConversion"/>
  <conditionalFormatting sqref="A4:A69 C4:C69">
    <cfRule type="expression" dxfId="36" priority="417" stopIfTrue="1">
      <formula>$F4=0</formula>
    </cfRule>
    <cfRule type="expression" dxfId="35" priority="418" stopIfTrue="1">
      <formula>$H4=0</formula>
    </cfRule>
    <cfRule type="expression" dxfId="34" priority="419" stopIfTrue="1">
      <formula>$H4=1</formula>
    </cfRule>
  </conditionalFormatting>
  <conditionalFormatting sqref="A5:A13">
    <cfRule type="expression" dxfId="33" priority="119" stopIfTrue="1">
      <formula>$F5=0</formula>
    </cfRule>
    <cfRule type="expression" dxfId="32" priority="120" stopIfTrue="1">
      <formula>AND($F5=1,$G5=0)</formula>
    </cfRule>
    <cfRule type="expression" dxfId="31" priority="121" stopIfTrue="1">
      <formula>AND($F5&lt;&gt;0,$G5&lt;&gt;0)</formula>
    </cfRule>
  </conditionalFormatting>
  <conditionalFormatting sqref="A20:A21">
    <cfRule type="expression" dxfId="30" priority="10" stopIfTrue="1">
      <formula>$F20=0</formula>
    </cfRule>
    <cfRule type="expression" dxfId="29" priority="11" stopIfTrue="1">
      <formula>$H20=0</formula>
    </cfRule>
    <cfRule type="expression" dxfId="28" priority="12" stopIfTrue="1">
      <formula>$H20=1</formula>
    </cfRule>
  </conditionalFormatting>
  <conditionalFormatting sqref="A48:A50 C50">
    <cfRule type="expression" dxfId="27" priority="15" stopIfTrue="1">
      <formula>$F48=0</formula>
    </cfRule>
    <cfRule type="expression" dxfId="26" priority="16" stopIfTrue="1">
      <formula>$H48=0</formula>
    </cfRule>
    <cfRule type="expression" dxfId="25" priority="17" stopIfTrue="1">
      <formula>$H48=1</formula>
    </cfRule>
  </conditionalFormatting>
  <conditionalFormatting sqref="A60:A61">
    <cfRule type="expression" dxfId="24" priority="3" stopIfTrue="1">
      <formula>OR(C60="Complete",C60="填写",C60="記入済",C60="완료",C60="Complétez",C60="Concluído",C60="Vollständig",C60="Completare",C60="Doldurun")</formula>
    </cfRule>
  </conditionalFormatting>
  <conditionalFormatting sqref="A64 C64">
    <cfRule type="expression" dxfId="23" priority="1" stopIfTrue="1">
      <formula>IF(AND($F$64=1,$G$64=0),TRUE,FALSE)</formula>
    </cfRule>
    <cfRule type="expression" dxfId="22" priority="81" stopIfTrue="1">
      <formula>IF(AND($F$64=1,$G$64=1),TRUE,FALSE)</formula>
    </cfRule>
  </conditionalFormatting>
  <conditionalFormatting sqref="B59">
    <cfRule type="expression" dxfId="21" priority="117" stopIfTrue="1">
      <formula>$F59=0</formula>
    </cfRule>
  </conditionalFormatting>
  <conditionalFormatting sqref="B60:B64">
    <cfRule type="expression" dxfId="20" priority="101" stopIfTrue="1">
      <formula>IF(F60=0,TRUE)</formula>
    </cfRule>
  </conditionalFormatting>
  <conditionalFormatting sqref="C20">
    <cfRule type="expression" dxfId="19" priority="14" stopIfTrue="1">
      <formula>OR($B15="No",$B15="Unknown",B$15="Not applicable for this declaration")</formula>
    </cfRule>
  </conditionalFormatting>
  <conditionalFormatting sqref="C20:C21">
    <cfRule type="expression" dxfId="18" priority="21" stopIfTrue="1">
      <formula>OR(C20="Complete",C20="填写", C20="記入済",C20="완료",C20="Complétez",C20="Concluído",C20="Vollständig",C20="Completare",C20="Doldurun")</formula>
    </cfRule>
  </conditionalFormatting>
  <conditionalFormatting sqref="C21">
    <cfRule type="expression" dxfId="17" priority="13" stopIfTrue="1">
      <formula>OR($B16="No",$B16="Unknown",B$16="Not applicable for this declaration")</formula>
    </cfRule>
  </conditionalFormatting>
  <conditionalFormatting sqref="C23 C28 C33 C38 C43 C48:C49 C52:C55 C57:C58 A60:A61 C60:C61">
    <cfRule type="expression" dxfId="16" priority="2" stopIfTrue="1">
      <formula>OR($B$15="No",$B$15="Unknown",$B$15="Not applicable for this declaration",$B$20="No",$B$20="Unknown",$B$20="Not applicable for this declaration")</formula>
    </cfRule>
  </conditionalFormatting>
  <conditionalFormatting sqref="C23:C24">
    <cfRule type="expression" dxfId="15" priority="65" stopIfTrue="1">
      <formula>OR(C23="Complete",C23="填写", C23="記入済",C23="완료",C23="Complétez",C23="Concluído",C23="Vollständig",C23="Completare",C23="Doldurun")</formula>
    </cfRule>
  </conditionalFormatting>
  <conditionalFormatting sqref="C24 C34 C39 C44">
    <cfRule type="expression" dxfId="14" priority="9" stopIfTrue="1">
      <formula>OR($B$16="No",$B$16="Unknown",$B$16="Not applicable for reporting",$B$21="No",$B$21="Unknown",$B$21="Not applicable for reporting")</formula>
    </cfRule>
  </conditionalFormatting>
  <conditionalFormatting sqref="C28:C55">
    <cfRule type="expression" dxfId="13" priority="45" stopIfTrue="1">
      <formula>OR(C28="Complete",C28="填写", C28="記入済",C28="완료",C28="Complétez",C28="Concluído",C28="Vollständig",C28="Completare",C28="Doldurun")</formula>
    </cfRule>
  </conditionalFormatting>
  <conditionalFormatting sqref="C33">
    <cfRule type="expression" dxfId="12" priority="6" stopIfTrue="1">
      <formula>OR(C33="Complete",C33="填写", C33="記入済",C33="완료",C33="Complétez",C33="Concluído",C33="Vollständig",C33="Completare",C33="Doldurun")</formula>
    </cfRule>
  </conditionalFormatting>
  <conditionalFormatting sqref="C38">
    <cfRule type="expression" dxfId="11" priority="5" stopIfTrue="1">
      <formula>OR(C38="Complete",C38="填写", C38="記入済",C38="완료",C38="Complétez",C38="Concluído",C38="Vollständig",C38="Completare",C38="Doldurun")</formula>
    </cfRule>
  </conditionalFormatting>
  <conditionalFormatting sqref="C43">
    <cfRule type="expression" dxfId="10" priority="4" stopIfTrue="1">
      <formula>OR(C43="Complete",C43="填写", C43="記入済",C43="완료",C43="Complétez",C43="Concluído",C43="Vollständig",C43="Completare",C43="Doldurun")</formula>
    </cfRule>
  </conditionalFormatting>
  <conditionalFormatting sqref="C48">
    <cfRule type="expression" dxfId="9" priority="40" stopIfTrue="1">
      <formula>OR(C48="Complete",C48="填写", C48="記入済",C48="완료",C48="Complétez",C48="Concluído",C48="Vollständig",C48="Completare",C48="Doldurun")</formula>
    </cfRule>
  </conditionalFormatting>
  <conditionalFormatting sqref="C54">
    <cfRule type="expression" dxfId="8" priority="36" stopIfTrue="1">
      <formula>OR(C54="Complete",C54="填写", C54="記入済",C54="완료",C54="Complétez",C54="Concluído",C54="Vollständig",C54="Completare",C54="Doldurun")</formula>
    </cfRule>
  </conditionalFormatting>
  <conditionalFormatting sqref="C57">
    <cfRule type="expression" dxfId="7" priority="42" stopIfTrue="1">
      <formula>OR(C57="Complete",C57="填写", C57="記入済",C57="완료",C57="Complétez",C57="Concluído",C57="Vollständig",C57="Completare",C57="Doldurun")</formula>
    </cfRule>
  </conditionalFormatting>
  <conditionalFormatting sqref="C58">
    <cfRule type="expression" dxfId="6" priority="33" stopIfTrue="1">
      <formula>OR(C58="Complete",C58="填写", C58="記入済",C58="완료",C58="Complétez",C58="Concluído",C58="Vollständig",C58="Completare",C58="Doldurun")</formula>
    </cfRule>
  </conditionalFormatting>
  <conditionalFormatting sqref="C60:C61">
    <cfRule type="expression" dxfId="5" priority="19" stopIfTrue="1">
      <formula>OR(C60="Complete",C60="填写",C60="記入済",C60="완료",C60="Complétez",C60="Concluído",C60="Vollständig",C60="Completare",C60="Doldurun")</formula>
    </cfRule>
  </conditionalFormatting>
  <hyperlinks>
    <hyperlink ref="D57" location="Declaration!B81" display="Declaration!B81"/>
    <hyperlink ref="D9" location="Declaration!B17" display="Declaration!B17"/>
    <hyperlink ref="D8" location="Declaration!B16" display="Declaration!B16"/>
    <hyperlink ref="D12" location="Declaration!B21" display="Declaration!B21"/>
    <hyperlink ref="D31" location="Declaration!B47" display="Declaration!B47"/>
    <hyperlink ref="D30" location="Declaration!B46" display="Declaration!B46"/>
    <hyperlink ref="D29" location="Declaration!B45" display="Declaration!B45"/>
    <hyperlink ref="D28" location="Declaration!B44" display="Declaration!B44"/>
    <hyperlink ref="D60" location="'Smelter List'!A1" display="'Smelter List'!A1"/>
    <hyperlink ref="B2" location="'Smelter List'!A1" display="'Smelter List'!A1"/>
    <hyperlink ref="D6" location="Declaration!B10" display="Declaration!B10"/>
    <hyperlink ref="D58" location="Declaration!B83" display="Declaration!B83"/>
    <hyperlink ref="D55" location="Declaration!B79" display="Declaration!B79"/>
    <hyperlink ref="D54" location="Declaration!B77" display="Declaration!B77"/>
    <hyperlink ref="D50" location="Declaration!G71" display="Declaration!G71"/>
    <hyperlink ref="D49" location="Declaration!B71" display="Declaration!B71"/>
    <hyperlink ref="D46" location="Declaration!B65" display="Declaration!B65"/>
    <hyperlink ref="D45" location="Declaration!B64" display="Declaration!B64"/>
    <hyperlink ref="D44" location="Declaration!B63" display="Declaration!B63"/>
    <hyperlink ref="D43" location="Declaration!B62" display="Declaration!B62"/>
    <hyperlink ref="D41" location="Declaration!B59" display="Declaration!B59"/>
    <hyperlink ref="D40" location="Declaration!B58" display="Declaration!B58"/>
    <hyperlink ref="D39" location="Declaration!B57" display="Declaration!B57"/>
    <hyperlink ref="D38" location="Declaration!B56" display="Declaration!B56"/>
    <hyperlink ref="D36" location="Declaration!B53" display="Declaration!B53"/>
    <hyperlink ref="D35" location="Declaration!B52" display="Declaration!B52"/>
    <hyperlink ref="D34" location="Declaration!B51" display="Declaration!B51"/>
    <hyperlink ref="D33" location="Declaration!B50" display="Declaration!B50"/>
    <hyperlink ref="D18" location="Declaration!B29" display="Declaration!B29"/>
    <hyperlink ref="D17" location="Declaration!B28" display="Declaration!B28"/>
    <hyperlink ref="D16" location="Declaration!B27" display="Declaration!B27"/>
    <hyperlink ref="D15" location="Declaration!B26" display="Declaration!B26"/>
    <hyperlink ref="D13" location="Declaration!B22" display="Declaration!B22"/>
    <hyperlink ref="D11" location="Declaration!B20" display="Declaration!B20"/>
    <hyperlink ref="D10" location="Declaration!B18" display="Declaration!B18"/>
    <hyperlink ref="D4" location="Declaration!D8" display="Declaration!D8"/>
    <hyperlink ref="C2" location="'Product List'!A1" display="'Product List'!A1"/>
    <hyperlink ref="A2" location="Declaration!A1" display="Click here to return to Declaration tab"/>
    <hyperlink ref="D48" location="Declaration!B69" display="Declaration!B69"/>
    <hyperlink ref="D7" location="Declaration!B15" display="Declaration!B15"/>
    <hyperlink ref="D5" location="Declaration!B9" display="Declaration!B9"/>
    <hyperlink ref="D23" location="Declaration!B38" display="Declaration!B38"/>
    <hyperlink ref="D59" location="'Product List'!A1" display="'Product List'!A1"/>
    <hyperlink ref="D20" location="Declaration!B32" display="Declaration!B32"/>
    <hyperlink ref="D61" location="'Smelter List'!A1" display="'Smelter List'!A1"/>
    <hyperlink ref="D21" location="Declaration!B33" display="Declaration!B33"/>
    <hyperlink ref="D24" location="Declaration!B39" display="Declaration!B39"/>
    <hyperlink ref="D52" location="Declaration!B74" display="Declaration!B74"/>
    <hyperlink ref="D53" location="Declaration!B75" display="Declaration!B75"/>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90625" defaultRowHeight="12.6"/>
  <cols>
    <col min="1" max="1" width="3.08984375" style="16" customWidth="1"/>
    <col min="2" max="2" width="39.90625" style="92" customWidth="1"/>
    <col min="3" max="3" width="39.90625" style="16" customWidth="1"/>
    <col min="4" max="4" width="58.90625" style="16" customWidth="1"/>
    <col min="5" max="5" width="1.7265625" style="16" customWidth="1"/>
    <col min="6" max="6" width="71.90625" customWidth="1"/>
    <col min="7" max="35" width="9" customWidth="1"/>
    <col min="36" max="16384" width="8.90625" style="18"/>
  </cols>
  <sheetData>
    <row r="1" spans="1:35" ht="34.5" customHeight="1" thickTop="1">
      <c r="A1" s="397" t="str">
        <f ca="1">OFFSET(L!$C$1,MATCH("Product List"&amp;ADDRESS(ROW(),COLUMN(),4),L!$A:$A,0)-1,SL,,)</f>
        <v>Completion required only if reporting level "Product (or List of Products)" selected on the 'Declaration' worksheet.</v>
      </c>
      <c r="B1" s="398"/>
      <c r="C1" s="398"/>
      <c r="D1" s="398"/>
      <c r="E1" s="108"/>
    </row>
    <row r="2" spans="1:35" ht="13.2">
      <c r="A2" s="20"/>
      <c r="B2" s="110"/>
      <c r="C2" s="110"/>
      <c r="D2"/>
      <c r="E2" s="21"/>
    </row>
    <row r="3" spans="1:35" ht="13.2">
      <c r="A3" s="20"/>
      <c r="B3" s="110"/>
      <c r="C3" s="110"/>
      <c r="D3" s="110"/>
      <c r="E3" s="21"/>
    </row>
    <row r="4" spans="1:35" ht="15.75" customHeight="1">
      <c r="A4" s="20"/>
      <c r="B4" s="396" t="s">
        <v>50</v>
      </c>
      <c r="C4" s="396"/>
      <c r="D4" s="396"/>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9" t="str">
        <f ca="1">OFFSET(L!$C$1,MATCH("General"&amp;"Cpy",L!$A:$A,0)-1,SL,,)</f>
        <v>© 2024 Responsible Minerals Initiative. All rights reserved.</v>
      </c>
      <c r="C1001" s="399"/>
      <c r="D1001" s="399"/>
      <c r="E1001" s="22"/>
    </row>
    <row r="1002" spans="1:35" ht="13.2"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3"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191"/>
  <sheetViews>
    <sheetView zoomScaleNormal="100" workbookViewId="0">
      <pane ySplit="4" topLeftCell="A5" activePane="bottomLeft" state="frozen"/>
      <selection activeCell="B24" sqref="B24:J24"/>
      <selection pane="bottomLeft" activeCell="A5" sqref="A5"/>
    </sheetView>
  </sheetViews>
  <sheetFormatPr defaultColWidth="8.90625" defaultRowHeight="12.6"/>
  <cols>
    <col min="1" max="1" width="9.08984375" style="157" bestFit="1" customWidth="1"/>
    <col min="2" max="2" width="42.90625" style="157" customWidth="1"/>
    <col min="3" max="3" width="40.08984375" style="157" customWidth="1"/>
    <col min="4" max="4" width="22.90625" style="157" customWidth="1"/>
    <col min="5" max="5" width="12.7265625" style="157" customWidth="1"/>
    <col min="6" max="6" width="12.7265625" style="158" customWidth="1"/>
    <col min="7" max="7" width="15.26953125" style="157" customWidth="1"/>
    <col min="8" max="8" width="23.90625" style="157" customWidth="1"/>
    <col min="9" max="9" width="28.08984375" style="157" customWidth="1"/>
    <col min="10" max="10" width="38.7265625" style="157" hidden="1" customWidth="1"/>
    <col min="11" max="11" width="24.08984375" style="157" hidden="1" customWidth="1"/>
    <col min="12" max="12" width="17.453125" style="157" customWidth="1"/>
    <col min="13" max="13" width="16.08984375" style="157" customWidth="1"/>
    <col min="14" max="16384" width="8.90625" style="157"/>
  </cols>
  <sheetData>
    <row r="1" spans="1:13" ht="180" customHeight="1">
      <c r="A1" s="40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0"/>
      <c r="C1" s="400"/>
      <c r="D1" s="400"/>
      <c r="E1" s="400"/>
      <c r="F1" s="400"/>
      <c r="G1" s="400"/>
    </row>
    <row r="2" spans="1:13">
      <c r="A2" s="401"/>
      <c r="B2" s="401"/>
      <c r="C2" s="401"/>
      <c r="D2" s="401"/>
      <c r="E2" s="401"/>
      <c r="F2" s="401"/>
      <c r="G2" s="401"/>
      <c r="H2" s="401"/>
      <c r="I2" s="401"/>
    </row>
    <row r="3" spans="1:13">
      <c r="A3" s="401"/>
      <c r="B3" s="401"/>
      <c r="C3" s="401"/>
      <c r="D3" s="401"/>
      <c r="E3" s="401"/>
      <c r="F3" s="401"/>
      <c r="G3" s="401"/>
      <c r="H3" s="401"/>
      <c r="I3" s="401"/>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sortState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3"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I291"/>
  <sheetViews>
    <sheetView zoomScale="70" zoomScaleNormal="70" workbookViewId="0">
      <selection activeCell="A2" sqref="A2"/>
    </sheetView>
  </sheetViews>
  <sheetFormatPr defaultColWidth="8.7265625" defaultRowHeight="14.4"/>
  <cols>
    <col min="1" max="1" width="14.7265625" style="127" customWidth="1"/>
    <col min="2" max="2" width="14" style="127" customWidth="1"/>
    <col min="3" max="3" width="6.08984375" style="127" customWidth="1"/>
    <col min="4" max="4" width="50.90625" style="127" customWidth="1"/>
    <col min="5" max="5" width="45.90625" style="245" customWidth="1"/>
    <col min="6" max="6" width="61.54296875" style="246" customWidth="1"/>
    <col min="7" max="7" width="61.54296875" style="127" customWidth="1"/>
    <col min="8" max="8" width="65.54296875" style="144" customWidth="1"/>
    <col min="9" max="9" width="51.54296875" style="189" customWidth="1"/>
    <col min="10" max="16384" width="8.7265625" style="189"/>
  </cols>
  <sheetData>
    <row r="1" spans="1:9">
      <c r="B1" s="127" t="s">
        <v>374</v>
      </c>
      <c r="C1" s="127" t="s">
        <v>375</v>
      </c>
      <c r="D1" s="127" t="s">
        <v>17</v>
      </c>
      <c r="E1" s="245" t="s">
        <v>376</v>
      </c>
      <c r="F1" s="246" t="s">
        <v>377</v>
      </c>
      <c r="G1" s="127" t="s">
        <v>378</v>
      </c>
      <c r="H1" s="297" t="s">
        <v>379</v>
      </c>
      <c r="I1" s="189" t="s">
        <v>18961</v>
      </c>
    </row>
    <row r="2" spans="1:9" ht="42">
      <c r="A2" s="127" t="str">
        <f>B2&amp;C2</f>
        <v>InstructionsA1</v>
      </c>
      <c r="B2" s="127" t="s">
        <v>380</v>
      </c>
      <c r="C2" s="127" t="s">
        <v>381</v>
      </c>
      <c r="D2" s="127" t="s">
        <v>382</v>
      </c>
      <c r="E2" s="245" t="s">
        <v>383</v>
      </c>
      <c r="F2" s="246" t="s">
        <v>384</v>
      </c>
      <c r="G2" s="127" t="s">
        <v>382</v>
      </c>
      <c r="H2" s="297" t="s">
        <v>382</v>
      </c>
      <c r="I2" s="297" t="s">
        <v>382</v>
      </c>
    </row>
    <row r="3" spans="1:9">
      <c r="A3" s="127" t="str">
        <f t="shared" ref="A3:A69" si="0">B3&amp;C3</f>
        <v>InstructionsA2</v>
      </c>
      <c r="B3" s="127" t="s">
        <v>380</v>
      </c>
      <c r="C3" s="127" t="s">
        <v>385</v>
      </c>
      <c r="D3" s="127" t="s">
        <v>386</v>
      </c>
      <c r="E3" s="245" t="s">
        <v>387</v>
      </c>
      <c r="F3" s="246" t="s">
        <v>388</v>
      </c>
      <c r="G3" s="127" t="s">
        <v>389</v>
      </c>
      <c r="H3" s="297" t="s">
        <v>386</v>
      </c>
      <c r="I3" s="189" t="s">
        <v>18962</v>
      </c>
    </row>
    <row r="4" spans="1:9" ht="293.5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6">
      <c r="A8" s="127" t="str">
        <f t="shared" si="0"/>
        <v>InstructionsA8</v>
      </c>
      <c r="B8" s="127" t="s">
        <v>380</v>
      </c>
      <c r="C8" s="127" t="s">
        <v>413</v>
      </c>
      <c r="D8" s="127" t="s">
        <v>414</v>
      </c>
      <c r="E8" s="245" t="s">
        <v>415</v>
      </c>
      <c r="F8" s="246" t="s">
        <v>416</v>
      </c>
      <c r="G8" s="127" t="s">
        <v>417</v>
      </c>
      <c r="H8" s="297" t="s">
        <v>418</v>
      </c>
      <c r="I8" s="101" t="s">
        <v>18966</v>
      </c>
    </row>
    <row r="9" spans="1:9" ht="41.4">
      <c r="A9" s="127" t="str">
        <f t="shared" si="0"/>
        <v>InstructionsA9</v>
      </c>
      <c r="B9" s="127" t="s">
        <v>380</v>
      </c>
      <c r="C9" s="127" t="s">
        <v>419</v>
      </c>
      <c r="D9" s="127" t="s">
        <v>420</v>
      </c>
      <c r="E9" s="245" t="s">
        <v>421</v>
      </c>
      <c r="F9" s="246" t="s">
        <v>422</v>
      </c>
      <c r="G9" s="127" t="s">
        <v>423</v>
      </c>
      <c r="H9" s="297" t="s">
        <v>424</v>
      </c>
      <c r="I9" s="127" t="s">
        <v>18967</v>
      </c>
    </row>
    <row r="10" spans="1:9" ht="28.8">
      <c r="A10" s="127" t="str">
        <f>B10&amp;C10</f>
        <v>InstructionsA10</v>
      </c>
      <c r="B10" s="127" t="s">
        <v>380</v>
      </c>
      <c r="C10" s="127" t="s">
        <v>425</v>
      </c>
      <c r="D10" s="127" t="s">
        <v>426</v>
      </c>
      <c r="E10" s="245" t="s">
        <v>427</v>
      </c>
      <c r="F10" s="246" t="s">
        <v>428</v>
      </c>
      <c r="G10" s="127" t="s">
        <v>429</v>
      </c>
      <c r="H10" s="297" t="s">
        <v>430</v>
      </c>
      <c r="I10" s="127" t="s">
        <v>18968</v>
      </c>
    </row>
    <row r="11" spans="1:9" ht="43.2">
      <c r="A11" s="127" t="str">
        <f t="shared" si="0"/>
        <v>InstructionsA11</v>
      </c>
      <c r="B11" s="127" t="s">
        <v>380</v>
      </c>
      <c r="C11" s="127" t="s">
        <v>431</v>
      </c>
      <c r="D11" s="127" t="s">
        <v>432</v>
      </c>
      <c r="E11" s="223" t="s">
        <v>433</v>
      </c>
      <c r="F11" s="248" t="s">
        <v>434</v>
      </c>
      <c r="G11" s="127" t="s">
        <v>435</v>
      </c>
      <c r="H11" s="297" t="s">
        <v>436</v>
      </c>
      <c r="I11" s="127" t="s">
        <v>18969</v>
      </c>
    </row>
    <row r="12" spans="1:9" ht="41.4">
      <c r="A12" s="127" t="str">
        <f t="shared" si="0"/>
        <v>InstructionsA12</v>
      </c>
      <c r="B12" s="127" t="s">
        <v>380</v>
      </c>
      <c r="C12" s="127" t="s">
        <v>437</v>
      </c>
      <c r="D12" s="127" t="s">
        <v>438</v>
      </c>
      <c r="E12" s="245" t="s">
        <v>439</v>
      </c>
      <c r="F12" s="246" t="s">
        <v>440</v>
      </c>
      <c r="G12" s="127" t="s">
        <v>441</v>
      </c>
      <c r="H12" s="297" t="s">
        <v>442</v>
      </c>
      <c r="I12" s="127" t="s">
        <v>18970</v>
      </c>
    </row>
    <row r="13" spans="1:9" ht="69">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82.8">
      <c r="A15" s="127" t="str">
        <f t="shared" si="0"/>
        <v>InstructionsA15</v>
      </c>
      <c r="B15" s="127" t="s">
        <v>380</v>
      </c>
      <c r="C15" s="127" t="s">
        <v>455</v>
      </c>
      <c r="D15" s="127" t="s">
        <v>456</v>
      </c>
      <c r="E15" s="245" t="s">
        <v>457</v>
      </c>
      <c r="F15" s="246" t="s">
        <v>458</v>
      </c>
      <c r="G15" s="127" t="s">
        <v>459</v>
      </c>
      <c r="H15" s="297" t="s">
        <v>460</v>
      </c>
      <c r="I15" s="127" t="s">
        <v>18973</v>
      </c>
    </row>
    <row r="16" spans="1:9" ht="27.6">
      <c r="A16" s="127" t="str">
        <f t="shared" si="0"/>
        <v>InstructionsA16</v>
      </c>
      <c r="B16" s="127" t="s">
        <v>380</v>
      </c>
      <c r="C16" s="127" t="s">
        <v>461</v>
      </c>
      <c r="D16" s="127" t="s">
        <v>462</v>
      </c>
      <c r="E16" s="223" t="s">
        <v>463</v>
      </c>
      <c r="F16" s="248" t="s">
        <v>464</v>
      </c>
      <c r="G16" s="127" t="s">
        <v>465</v>
      </c>
      <c r="H16" s="297" t="s">
        <v>466</v>
      </c>
      <c r="I16" s="127" t="s">
        <v>18974</v>
      </c>
    </row>
    <row r="17" spans="1:9" ht="69">
      <c r="A17" s="127" t="str">
        <f t="shared" si="0"/>
        <v>InstructionsA17</v>
      </c>
      <c r="B17" s="127" t="s">
        <v>380</v>
      </c>
      <c r="C17" s="127" t="s">
        <v>467</v>
      </c>
      <c r="D17" s="127" t="s">
        <v>468</v>
      </c>
      <c r="E17" s="245" t="s">
        <v>469</v>
      </c>
      <c r="F17" s="246" t="s">
        <v>470</v>
      </c>
      <c r="G17" s="127" t="s">
        <v>471</v>
      </c>
      <c r="H17" s="297" t="s">
        <v>472</v>
      </c>
      <c r="I17" s="127" t="s">
        <v>18975</v>
      </c>
    </row>
    <row r="18" spans="1:9" ht="27.6">
      <c r="A18" s="127" t="str">
        <f>B18&amp;C18</f>
        <v>InstructionsA18</v>
      </c>
      <c r="B18" s="127" t="s">
        <v>380</v>
      </c>
      <c r="C18" s="127" t="s">
        <v>473</v>
      </c>
      <c r="D18" s="127" t="s">
        <v>474</v>
      </c>
      <c r="E18" s="127" t="s">
        <v>475</v>
      </c>
      <c r="F18" s="248" t="s">
        <v>476</v>
      </c>
      <c r="G18" s="127" t="s">
        <v>477</v>
      </c>
      <c r="H18" s="297" t="s">
        <v>478</v>
      </c>
      <c r="I18" s="127" t="s">
        <v>18976</v>
      </c>
    </row>
    <row r="19" spans="1:9" ht="41.4">
      <c r="A19" s="127" t="str">
        <f t="shared" si="0"/>
        <v>InstructionsA19</v>
      </c>
      <c r="B19" s="127" t="s">
        <v>380</v>
      </c>
      <c r="C19" s="127" t="s">
        <v>479</v>
      </c>
      <c r="D19" s="127" t="s">
        <v>480</v>
      </c>
      <c r="E19" s="245" t="s">
        <v>481</v>
      </c>
      <c r="F19" s="246" t="s">
        <v>482</v>
      </c>
      <c r="G19" s="127" t="s">
        <v>483</v>
      </c>
      <c r="H19" s="300" t="s">
        <v>484</v>
      </c>
      <c r="I19" s="127" t="s">
        <v>18977</v>
      </c>
    </row>
    <row r="20" spans="1:9" ht="41.4">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13.4">
      <c r="A22" s="127" t="str">
        <f t="shared" si="0"/>
        <v>InstructionsA23</v>
      </c>
      <c r="B22" s="127" t="s">
        <v>380</v>
      </c>
      <c r="C22" s="127" t="s">
        <v>497</v>
      </c>
      <c r="D22" s="127" t="s">
        <v>498</v>
      </c>
      <c r="E22" s="245" t="s">
        <v>499</v>
      </c>
      <c r="F22" s="246" t="s">
        <v>500</v>
      </c>
      <c r="G22" s="247" t="s">
        <v>501</v>
      </c>
      <c r="H22" s="300" t="s">
        <v>502</v>
      </c>
      <c r="I22" s="127" t="s">
        <v>18980</v>
      </c>
    </row>
    <row r="23" spans="1:9" ht="32.4">
      <c r="A23" s="127" t="str">
        <f>B23&amp;C23</f>
        <v>InstructionsA24</v>
      </c>
      <c r="B23" s="127" t="s">
        <v>380</v>
      </c>
      <c r="C23" s="127" t="s">
        <v>503</v>
      </c>
      <c r="D23" s="127" t="s">
        <v>504</v>
      </c>
      <c r="E23" s="245" t="s">
        <v>505</v>
      </c>
      <c r="F23" s="246" t="s">
        <v>506</v>
      </c>
      <c r="G23" s="127" t="s">
        <v>507</v>
      </c>
      <c r="H23" s="300" t="s">
        <v>508</v>
      </c>
      <c r="I23" s="127" t="s">
        <v>18981</v>
      </c>
    </row>
    <row r="24" spans="1:9" ht="96.6">
      <c r="A24" s="127" t="str">
        <f t="shared" si="0"/>
        <v>InstructionsA25</v>
      </c>
      <c r="B24" s="127" t="s">
        <v>380</v>
      </c>
      <c r="C24" s="127" t="s">
        <v>509</v>
      </c>
      <c r="D24" s="127" t="s">
        <v>510</v>
      </c>
      <c r="E24" s="245" t="s">
        <v>511</v>
      </c>
      <c r="F24" s="291" t="s">
        <v>512</v>
      </c>
      <c r="G24" s="127" t="s">
        <v>513</v>
      </c>
      <c r="H24" s="297" t="s">
        <v>514</v>
      </c>
      <c r="I24" s="127" t="s">
        <v>18982</v>
      </c>
    </row>
    <row r="25" spans="1:9" ht="262.2">
      <c r="A25" s="127" t="str">
        <f t="shared" si="0"/>
        <v>InstructionsA26</v>
      </c>
      <c r="B25" s="127" t="s">
        <v>380</v>
      </c>
      <c r="C25" s="127" t="s">
        <v>515</v>
      </c>
      <c r="D25" s="127" t="s">
        <v>516</v>
      </c>
      <c r="E25" s="249" t="s">
        <v>517</v>
      </c>
      <c r="F25" s="291" t="s">
        <v>518</v>
      </c>
      <c r="G25" s="127" t="s">
        <v>519</v>
      </c>
      <c r="H25" s="297" t="s">
        <v>520</v>
      </c>
      <c r="I25" s="127" t="s">
        <v>18983</v>
      </c>
    </row>
    <row r="26" spans="1:9" ht="41.4">
      <c r="A26" s="127" t="str">
        <f t="shared" si="0"/>
        <v>InstructionsA27</v>
      </c>
      <c r="B26" s="127" t="s">
        <v>380</v>
      </c>
      <c r="C26" s="127" t="s">
        <v>521</v>
      </c>
      <c r="D26" s="127" t="s">
        <v>522</v>
      </c>
      <c r="E26" s="245" t="s">
        <v>523</v>
      </c>
      <c r="F26" s="246" t="s">
        <v>524</v>
      </c>
      <c r="G26" s="127" t="s">
        <v>525</v>
      </c>
      <c r="H26" s="297" t="s">
        <v>526</v>
      </c>
      <c r="I26" s="127" t="s">
        <v>18984</v>
      </c>
    </row>
    <row r="27" spans="1:9" ht="409.6">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34.6">
      <c r="A29" s="127" t="str">
        <f t="shared" si="1"/>
        <v>InstructionsA30</v>
      </c>
      <c r="B29" s="127" t="s">
        <v>380</v>
      </c>
      <c r="C29" s="127" t="s">
        <v>539</v>
      </c>
      <c r="D29" s="127" t="s">
        <v>540</v>
      </c>
      <c r="E29" s="249" t="s">
        <v>541</v>
      </c>
      <c r="F29" s="246" t="s">
        <v>542</v>
      </c>
      <c r="G29" s="127" t="s">
        <v>543</v>
      </c>
      <c r="H29" s="297" t="s">
        <v>544</v>
      </c>
      <c r="I29" s="127" t="s">
        <v>18987</v>
      </c>
    </row>
    <row r="30" spans="1:9" ht="207">
      <c r="A30" s="127" t="str">
        <f t="shared" si="1"/>
        <v>InstructionsA31</v>
      </c>
      <c r="B30" s="127" t="s">
        <v>380</v>
      </c>
      <c r="C30" s="127" t="s">
        <v>545</v>
      </c>
      <c r="D30" s="127" t="s">
        <v>546</v>
      </c>
      <c r="E30" s="245" t="s">
        <v>547</v>
      </c>
      <c r="F30" s="250" t="s">
        <v>548</v>
      </c>
      <c r="G30" s="127" t="s">
        <v>549</v>
      </c>
      <c r="H30" s="297" t="s">
        <v>550</v>
      </c>
      <c r="I30" s="127" t="s">
        <v>19198</v>
      </c>
    </row>
    <row r="31" spans="1:9" ht="110.4">
      <c r="A31" s="127" t="str">
        <f t="shared" si="1"/>
        <v>InstructionsA32</v>
      </c>
      <c r="B31" s="127" t="s">
        <v>380</v>
      </c>
      <c r="C31" s="127" t="s">
        <v>551</v>
      </c>
      <c r="D31" s="127" t="s">
        <v>552</v>
      </c>
      <c r="E31" s="249" t="s">
        <v>553</v>
      </c>
      <c r="F31" s="250" t="s">
        <v>554</v>
      </c>
      <c r="G31" s="127" t="s">
        <v>555</v>
      </c>
      <c r="H31" s="297" t="s">
        <v>556</v>
      </c>
      <c r="I31" s="127" t="s">
        <v>18988</v>
      </c>
    </row>
    <row r="32" spans="1:9" ht="110.4">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276">
      <c r="A34" s="127" t="str">
        <f t="shared" si="0"/>
        <v>InstructionsA36</v>
      </c>
      <c r="B34" s="127" t="s">
        <v>380</v>
      </c>
      <c r="C34" s="127" t="s">
        <v>569</v>
      </c>
      <c r="D34" s="127" t="s">
        <v>570</v>
      </c>
      <c r="E34" s="245" t="s">
        <v>571</v>
      </c>
      <c r="F34" s="246" t="s">
        <v>572</v>
      </c>
      <c r="G34" s="254" t="s">
        <v>573</v>
      </c>
      <c r="H34" s="297" t="s">
        <v>574</v>
      </c>
      <c r="I34" s="127" t="s">
        <v>18991</v>
      </c>
    </row>
    <row r="35" spans="1:9" ht="55.2">
      <c r="A35" s="127" t="str">
        <f t="shared" si="0"/>
        <v>InstructionsA37</v>
      </c>
      <c r="B35" s="127" t="s">
        <v>380</v>
      </c>
      <c r="C35" s="127" t="s">
        <v>575</v>
      </c>
      <c r="D35" s="127" t="s">
        <v>576</v>
      </c>
      <c r="E35" s="249" t="s">
        <v>577</v>
      </c>
      <c r="F35" s="291" t="s">
        <v>578</v>
      </c>
      <c r="G35" s="127" t="s">
        <v>579</v>
      </c>
      <c r="H35" s="297" t="s">
        <v>580</v>
      </c>
      <c r="I35" s="127" t="s">
        <v>18992</v>
      </c>
    </row>
    <row r="36" spans="1:9" ht="82.8">
      <c r="A36" s="127" t="str">
        <f t="shared" si="0"/>
        <v>InstructionsA38</v>
      </c>
      <c r="B36" s="127" t="s">
        <v>380</v>
      </c>
      <c r="C36" s="127" t="s">
        <v>581</v>
      </c>
      <c r="D36" s="127" t="s">
        <v>582</v>
      </c>
      <c r="E36" s="249" t="s">
        <v>583</v>
      </c>
      <c r="F36" s="291" t="s">
        <v>584</v>
      </c>
      <c r="G36" s="127" t="s">
        <v>585</v>
      </c>
      <c r="H36" s="297" t="s">
        <v>586</v>
      </c>
      <c r="I36" s="127" t="s">
        <v>18993</v>
      </c>
    </row>
    <row r="37" spans="1:9" ht="151.80000000000001">
      <c r="A37" s="127" t="str">
        <f t="shared" si="0"/>
        <v>InstructionsA39</v>
      </c>
      <c r="B37" s="127" t="s">
        <v>380</v>
      </c>
      <c r="C37" s="127" t="s">
        <v>587</v>
      </c>
      <c r="D37" s="127" t="s">
        <v>588</v>
      </c>
      <c r="E37" s="249" t="s">
        <v>589</v>
      </c>
      <c r="F37" s="292" t="s">
        <v>590</v>
      </c>
      <c r="G37" s="127" t="s">
        <v>591</v>
      </c>
      <c r="H37" s="297" t="s">
        <v>592</v>
      </c>
      <c r="I37" s="127" t="s">
        <v>18994</v>
      </c>
    </row>
    <row r="38" spans="1:9" ht="179.4">
      <c r="A38" s="127" t="str">
        <f t="shared" si="0"/>
        <v>InstructionsA40</v>
      </c>
      <c r="B38" s="127" t="s">
        <v>380</v>
      </c>
      <c r="C38" s="127" t="s">
        <v>593</v>
      </c>
      <c r="D38" s="251" t="s">
        <v>594</v>
      </c>
      <c r="E38" s="252" t="s">
        <v>595</v>
      </c>
      <c r="F38" s="293" t="s">
        <v>596</v>
      </c>
      <c r="G38" s="251" t="s">
        <v>597</v>
      </c>
      <c r="H38" s="297" t="s">
        <v>598</v>
      </c>
      <c r="I38" s="127" t="s">
        <v>18995</v>
      </c>
    </row>
    <row r="39" spans="1:9" ht="220.8">
      <c r="A39" s="127" t="str">
        <f>B39&amp;C39</f>
        <v>InstructionsA41</v>
      </c>
      <c r="B39" s="127" t="s">
        <v>380</v>
      </c>
      <c r="C39" s="127" t="s">
        <v>599</v>
      </c>
      <c r="D39" s="251" t="s">
        <v>600</v>
      </c>
      <c r="E39" s="252" t="s">
        <v>601</v>
      </c>
      <c r="F39" s="293" t="s">
        <v>602</v>
      </c>
      <c r="G39" s="255" t="s">
        <v>603</v>
      </c>
      <c r="H39" s="301" t="s">
        <v>604</v>
      </c>
      <c r="I39" s="127" t="s">
        <v>18996</v>
      </c>
    </row>
    <row r="40" spans="1:9" ht="193.2">
      <c r="A40" s="127" t="str">
        <f>B40&amp;C40</f>
        <v>InstructionsA42</v>
      </c>
      <c r="B40" s="127" t="s">
        <v>380</v>
      </c>
      <c r="C40" s="127" t="s">
        <v>605</v>
      </c>
      <c r="D40" s="127" t="s">
        <v>606</v>
      </c>
      <c r="E40" s="245" t="s">
        <v>607</v>
      </c>
      <c r="F40" s="291" t="s">
        <v>608</v>
      </c>
      <c r="G40" s="127" t="s">
        <v>609</v>
      </c>
      <c r="H40" s="297" t="s">
        <v>610</v>
      </c>
      <c r="I40" s="127" t="s">
        <v>18997</v>
      </c>
    </row>
    <row r="41" spans="1:9" ht="82.8">
      <c r="A41" s="127" t="str">
        <f t="shared" si="0"/>
        <v>InstructionsA43</v>
      </c>
      <c r="B41" s="127" t="s">
        <v>380</v>
      </c>
      <c r="C41" s="127" t="s">
        <v>611</v>
      </c>
      <c r="D41" s="127" t="s">
        <v>612</v>
      </c>
      <c r="E41" s="245" t="s">
        <v>613</v>
      </c>
      <c r="F41" s="291" t="s">
        <v>614</v>
      </c>
      <c r="G41" s="127" t="s">
        <v>615</v>
      </c>
      <c r="H41" s="297" t="s">
        <v>616</v>
      </c>
      <c r="I41" s="127" t="s">
        <v>18998</v>
      </c>
    </row>
    <row r="42" spans="1:9" ht="69">
      <c r="A42" s="127" t="str">
        <f t="shared" si="0"/>
        <v>InstructionsA45</v>
      </c>
      <c r="B42" s="127" t="s">
        <v>380</v>
      </c>
      <c r="C42" s="127" t="s">
        <v>617</v>
      </c>
      <c r="D42" s="127" t="s">
        <v>618</v>
      </c>
      <c r="E42" s="245" t="s">
        <v>619</v>
      </c>
      <c r="F42" s="246" t="s">
        <v>620</v>
      </c>
      <c r="G42" s="127" t="s">
        <v>621</v>
      </c>
      <c r="H42" s="297" t="s">
        <v>622</v>
      </c>
      <c r="I42" s="127" t="s">
        <v>18999</v>
      </c>
    </row>
    <row r="43" spans="1:9" ht="96.6">
      <c r="A43" s="127" t="str">
        <f t="shared" si="0"/>
        <v>InstructionsA46</v>
      </c>
      <c r="B43" s="127" t="s">
        <v>380</v>
      </c>
      <c r="C43" s="127" t="s">
        <v>623</v>
      </c>
      <c r="D43" s="127" t="s">
        <v>624</v>
      </c>
      <c r="E43" s="249" t="s">
        <v>625</v>
      </c>
      <c r="F43" s="291" t="s">
        <v>626</v>
      </c>
      <c r="G43" s="254" t="s">
        <v>627</v>
      </c>
      <c r="H43" s="297" t="s">
        <v>628</v>
      </c>
      <c r="I43" s="127" t="s">
        <v>19000</v>
      </c>
    </row>
    <row r="44" spans="1:9" ht="69">
      <c r="A44" s="127" t="str">
        <f t="shared" si="0"/>
        <v>InstructionsA48</v>
      </c>
      <c r="B44" s="237" t="s">
        <v>380</v>
      </c>
      <c r="C44" s="127" t="s">
        <v>629</v>
      </c>
      <c r="D44" s="237" t="s">
        <v>630</v>
      </c>
      <c r="E44" s="245" t="s">
        <v>631</v>
      </c>
      <c r="F44" s="246" t="s">
        <v>632</v>
      </c>
      <c r="G44" s="256" t="s">
        <v>633</v>
      </c>
      <c r="H44" s="297" t="s">
        <v>634</v>
      </c>
      <c r="I44" s="127" t="s">
        <v>19001</v>
      </c>
    </row>
    <row r="45" spans="1:9" ht="55.2">
      <c r="A45" s="127" t="str">
        <f>B45&amp;C45</f>
        <v>InstructionsA49</v>
      </c>
      <c r="B45" s="127" t="s">
        <v>380</v>
      </c>
      <c r="C45" s="127" t="s">
        <v>635</v>
      </c>
      <c r="D45" s="127" t="s">
        <v>636</v>
      </c>
      <c r="E45" s="245" t="s">
        <v>637</v>
      </c>
      <c r="F45" s="246" t="s">
        <v>638</v>
      </c>
      <c r="G45" s="127" t="s">
        <v>639</v>
      </c>
      <c r="H45" s="300" t="s">
        <v>640</v>
      </c>
      <c r="I45" s="127" t="s">
        <v>19002</v>
      </c>
    </row>
    <row r="46" spans="1:9" ht="138">
      <c r="A46" s="127" t="str">
        <f t="shared" si="0"/>
        <v>InstructionsA50</v>
      </c>
      <c r="B46" s="127" t="s">
        <v>380</v>
      </c>
      <c r="C46" s="127" t="s">
        <v>641</v>
      </c>
      <c r="D46" s="127" t="s">
        <v>642</v>
      </c>
      <c r="E46" s="294" t="s">
        <v>643</v>
      </c>
      <c r="F46" s="291" t="s">
        <v>644</v>
      </c>
      <c r="G46" s="127" t="s">
        <v>645</v>
      </c>
      <c r="H46" s="297" t="s">
        <v>646</v>
      </c>
      <c r="I46" s="127" t="s">
        <v>19003</v>
      </c>
    </row>
    <row r="47" spans="1:9" ht="69">
      <c r="A47" s="127" t="str">
        <f t="shared" si="0"/>
        <v>InstructionsA51</v>
      </c>
      <c r="B47" s="127" t="s">
        <v>380</v>
      </c>
      <c r="C47" s="127" t="s">
        <v>647</v>
      </c>
      <c r="D47" s="127" t="s">
        <v>648</v>
      </c>
      <c r="E47" s="245" t="s">
        <v>649</v>
      </c>
      <c r="F47" s="246" t="s">
        <v>650</v>
      </c>
      <c r="G47" s="127" t="s">
        <v>651</v>
      </c>
      <c r="H47" s="297" t="s">
        <v>652</v>
      </c>
      <c r="I47" s="127" t="s">
        <v>19004</v>
      </c>
    </row>
    <row r="48" spans="1:9" ht="82.8">
      <c r="A48" s="127" t="str">
        <f t="shared" si="0"/>
        <v>InstructionsA52</v>
      </c>
      <c r="B48" s="127" t="s">
        <v>380</v>
      </c>
      <c r="C48" s="127" t="s">
        <v>653</v>
      </c>
      <c r="D48" s="127" t="s">
        <v>654</v>
      </c>
      <c r="E48" s="245" t="s">
        <v>655</v>
      </c>
      <c r="F48" s="246" t="s">
        <v>656</v>
      </c>
      <c r="G48" s="257" t="s">
        <v>657</v>
      </c>
      <c r="H48" s="297" t="s">
        <v>658</v>
      </c>
      <c r="I48" s="127" t="s">
        <v>19005</v>
      </c>
    </row>
    <row r="49" spans="1:9" ht="110.4">
      <c r="A49" s="127" t="str">
        <f>B49&amp;C49</f>
        <v>InstructionsA53</v>
      </c>
      <c r="B49" s="127" t="s">
        <v>380</v>
      </c>
      <c r="C49" s="127" t="s">
        <v>659</v>
      </c>
      <c r="D49" s="127" t="s">
        <v>660</v>
      </c>
      <c r="E49" s="245" t="s">
        <v>661</v>
      </c>
      <c r="F49" s="246" t="s">
        <v>662</v>
      </c>
      <c r="G49" s="257" t="s">
        <v>663</v>
      </c>
      <c r="H49" s="300" t="s">
        <v>664</v>
      </c>
      <c r="I49" s="127" t="s">
        <v>19006</v>
      </c>
    </row>
    <row r="50" spans="1:9" ht="69">
      <c r="A50" s="127" t="str">
        <f>B50&amp;C50</f>
        <v>InstructionsA54</v>
      </c>
      <c r="B50" s="127" t="s">
        <v>380</v>
      </c>
      <c r="C50" s="127" t="s">
        <v>665</v>
      </c>
      <c r="D50" s="127" t="s">
        <v>666</v>
      </c>
      <c r="E50" s="245" t="s">
        <v>667</v>
      </c>
      <c r="F50" s="246" t="s">
        <v>668</v>
      </c>
      <c r="G50" s="257" t="s">
        <v>669</v>
      </c>
      <c r="H50" s="297" t="s">
        <v>670</v>
      </c>
      <c r="I50" s="127" t="s">
        <v>19007</v>
      </c>
    </row>
    <row r="51" spans="1:9" ht="41.4">
      <c r="A51" s="127" t="str">
        <f t="shared" si="0"/>
        <v>InstructionsA55</v>
      </c>
      <c r="B51" s="127" t="s">
        <v>380</v>
      </c>
      <c r="C51" s="127" t="s">
        <v>671</v>
      </c>
      <c r="D51" s="127" t="s">
        <v>672</v>
      </c>
      <c r="E51" s="245" t="s">
        <v>673</v>
      </c>
      <c r="F51" s="246" t="s">
        <v>674</v>
      </c>
      <c r="G51" s="257" t="s">
        <v>675</v>
      </c>
      <c r="H51" s="297" t="s">
        <v>676</v>
      </c>
      <c r="I51" s="127" t="s">
        <v>19008</v>
      </c>
    </row>
    <row r="52" spans="1:9" ht="41.4">
      <c r="A52" s="127" t="str">
        <f t="shared" si="0"/>
        <v>InstructionsA56</v>
      </c>
      <c r="B52" s="127" t="s">
        <v>380</v>
      </c>
      <c r="C52" s="127" t="s">
        <v>677</v>
      </c>
      <c r="D52" s="127" t="s">
        <v>678</v>
      </c>
      <c r="E52" s="245" t="s">
        <v>679</v>
      </c>
      <c r="F52" s="246" t="s">
        <v>680</v>
      </c>
      <c r="G52" s="127" t="s">
        <v>681</v>
      </c>
      <c r="H52" s="297" t="s">
        <v>682</v>
      </c>
      <c r="I52" s="127" t="s">
        <v>19009</v>
      </c>
    </row>
    <row r="53" spans="1:9" ht="55.2">
      <c r="A53" s="127" t="str">
        <f t="shared" si="0"/>
        <v>InstructionsA57</v>
      </c>
      <c r="B53" s="127" t="s">
        <v>380</v>
      </c>
      <c r="C53" s="127" t="s">
        <v>683</v>
      </c>
      <c r="D53" s="127" t="s">
        <v>684</v>
      </c>
      <c r="E53" s="245" t="s">
        <v>685</v>
      </c>
      <c r="F53" s="246" t="s">
        <v>686</v>
      </c>
      <c r="G53" s="258" t="s">
        <v>687</v>
      </c>
      <c r="H53" s="297" t="s">
        <v>688</v>
      </c>
      <c r="I53" s="127" t="s">
        <v>19010</v>
      </c>
    </row>
    <row r="54" spans="1:9" ht="303.60000000000002">
      <c r="A54" s="127" t="str">
        <f t="shared" si="0"/>
        <v>InstructionsA58</v>
      </c>
      <c r="B54" s="127" t="s">
        <v>380</v>
      </c>
      <c r="C54" s="127" t="s">
        <v>689</v>
      </c>
      <c r="D54" s="127" t="s">
        <v>690</v>
      </c>
      <c r="E54" s="245" t="s">
        <v>691</v>
      </c>
      <c r="F54" s="246" t="s">
        <v>692</v>
      </c>
      <c r="G54" s="257" t="s">
        <v>693</v>
      </c>
      <c r="H54" s="297" t="s">
        <v>694</v>
      </c>
      <c r="I54" s="127" t="s">
        <v>19017</v>
      </c>
    </row>
    <row r="55" spans="1:9" ht="82.8">
      <c r="A55" s="127" t="str">
        <f t="shared" si="0"/>
        <v>InstructionsA59</v>
      </c>
      <c r="B55" s="127" t="s">
        <v>380</v>
      </c>
      <c r="C55" s="127" t="s">
        <v>695</v>
      </c>
      <c r="D55" s="127" t="s">
        <v>696</v>
      </c>
      <c r="E55" s="245" t="s">
        <v>697</v>
      </c>
      <c r="F55" s="246" t="s">
        <v>698</v>
      </c>
      <c r="G55" s="127" t="s">
        <v>699</v>
      </c>
      <c r="H55" s="297" t="s">
        <v>700</v>
      </c>
      <c r="I55" s="127" t="s">
        <v>19011</v>
      </c>
    </row>
    <row r="56" spans="1:9" ht="165.6">
      <c r="A56" s="127" t="str">
        <f t="shared" si="0"/>
        <v>InstructionsA60</v>
      </c>
      <c r="B56" s="127" t="s">
        <v>380</v>
      </c>
      <c r="C56" s="127" t="s">
        <v>701</v>
      </c>
      <c r="D56" s="127" t="s">
        <v>702</v>
      </c>
      <c r="E56" s="245" t="s">
        <v>703</v>
      </c>
      <c r="F56" s="246" t="s">
        <v>704</v>
      </c>
      <c r="G56" s="257" t="s">
        <v>705</v>
      </c>
      <c r="H56" s="297" t="s">
        <v>706</v>
      </c>
      <c r="I56" s="127" t="s">
        <v>19012</v>
      </c>
    </row>
    <row r="57" spans="1:9" ht="179.4">
      <c r="A57" s="127" t="str">
        <f t="shared" si="0"/>
        <v>InstructionsA61</v>
      </c>
      <c r="B57" s="127" t="s">
        <v>380</v>
      </c>
      <c r="C57" s="127" t="s">
        <v>707</v>
      </c>
      <c r="D57" s="127" t="s">
        <v>708</v>
      </c>
      <c r="E57" s="245" t="s">
        <v>709</v>
      </c>
      <c r="F57" s="246" t="s">
        <v>710</v>
      </c>
      <c r="G57" s="257" t="s">
        <v>711</v>
      </c>
      <c r="H57" s="297" t="s">
        <v>712</v>
      </c>
      <c r="I57" s="127" t="s">
        <v>19013</v>
      </c>
    </row>
    <row r="58" spans="1:9" ht="113.4">
      <c r="A58" s="127" t="str">
        <f>B58&amp;C58</f>
        <v>InstructionsA62</v>
      </c>
      <c r="B58" s="127" t="s">
        <v>380</v>
      </c>
      <c r="C58" s="127" t="s">
        <v>713</v>
      </c>
      <c r="D58" s="127" t="s">
        <v>714</v>
      </c>
      <c r="E58" s="294" t="s">
        <v>715</v>
      </c>
      <c r="F58" s="291" t="s">
        <v>716</v>
      </c>
      <c r="G58" s="257" t="s">
        <v>717</v>
      </c>
      <c r="H58" s="302" t="s">
        <v>718</v>
      </c>
      <c r="I58" s="127" t="s">
        <v>19014</v>
      </c>
    </row>
    <row r="59" spans="1:9" ht="43.2">
      <c r="A59" s="127" t="str">
        <f t="shared" si="0"/>
        <v>InstructionsA63</v>
      </c>
      <c r="B59" s="127" t="s">
        <v>380</v>
      </c>
      <c r="C59" s="127" t="s">
        <v>719</v>
      </c>
      <c r="D59" s="127" t="s">
        <v>720</v>
      </c>
      <c r="E59" s="245" t="s">
        <v>721</v>
      </c>
      <c r="F59" s="246" t="s">
        <v>722</v>
      </c>
      <c r="G59" s="127" t="s">
        <v>723</v>
      </c>
      <c r="H59" s="297" t="s">
        <v>724</v>
      </c>
      <c r="I59" s="127" t="s">
        <v>19015</v>
      </c>
    </row>
    <row r="60" spans="1:9" ht="194.4">
      <c r="A60" s="127" t="str">
        <f>B60&amp;C60</f>
        <v>InstructionsA65</v>
      </c>
      <c r="B60" s="127" t="s">
        <v>380</v>
      </c>
      <c r="C60" s="127" t="s">
        <v>725</v>
      </c>
      <c r="D60" s="127" t="s">
        <v>726</v>
      </c>
      <c r="E60" s="245" t="s">
        <v>727</v>
      </c>
      <c r="F60" s="246" t="s">
        <v>728</v>
      </c>
      <c r="G60" s="127" t="s">
        <v>729</v>
      </c>
      <c r="H60" s="300" t="s">
        <v>730</v>
      </c>
      <c r="I60" s="127" t="s">
        <v>19016</v>
      </c>
    </row>
    <row r="61" spans="1:9" ht="28.8">
      <c r="A61" s="127" t="str">
        <f t="shared" si="0"/>
        <v>InstructionsA67</v>
      </c>
      <c r="B61" s="127" t="s">
        <v>380</v>
      </c>
      <c r="C61" s="127" t="s">
        <v>731</v>
      </c>
      <c r="D61" s="127" t="s">
        <v>732</v>
      </c>
      <c r="E61" s="245" t="s">
        <v>733</v>
      </c>
      <c r="F61" s="246" t="s">
        <v>734</v>
      </c>
      <c r="G61" s="127" t="s">
        <v>735</v>
      </c>
      <c r="H61" s="300" t="s">
        <v>736</v>
      </c>
      <c r="I61" s="127" t="s">
        <v>19018</v>
      </c>
    </row>
    <row r="62" spans="1:9" ht="276">
      <c r="A62" s="127" t="str">
        <f t="shared" si="0"/>
        <v>InstructionsA68</v>
      </c>
      <c r="B62" s="127" t="s">
        <v>380</v>
      </c>
      <c r="C62" s="127" t="s">
        <v>737</v>
      </c>
      <c r="D62" s="127" t="s">
        <v>738</v>
      </c>
      <c r="E62" s="245" t="s">
        <v>739</v>
      </c>
      <c r="F62" s="246" t="s">
        <v>740</v>
      </c>
      <c r="G62" s="257" t="s">
        <v>741</v>
      </c>
      <c r="H62" s="297" t="s">
        <v>742</v>
      </c>
      <c r="I62" s="127" t="s">
        <v>19024</v>
      </c>
    </row>
    <row r="63" spans="1:9" ht="151.80000000000001">
      <c r="A63" s="127" t="str">
        <f t="shared" si="0"/>
        <v>InstructionsA69</v>
      </c>
      <c r="B63" s="127" t="s">
        <v>380</v>
      </c>
      <c r="C63" s="127" t="s">
        <v>743</v>
      </c>
      <c r="D63" s="127" t="s">
        <v>744</v>
      </c>
      <c r="E63" s="245" t="s">
        <v>745</v>
      </c>
      <c r="F63" s="246" t="s">
        <v>746</v>
      </c>
      <c r="G63" s="257" t="s">
        <v>747</v>
      </c>
      <c r="H63" s="297" t="s">
        <v>748</v>
      </c>
      <c r="I63" s="127" t="s">
        <v>19019</v>
      </c>
    </row>
    <row r="64" spans="1:9" ht="138">
      <c r="A64" s="127" t="str">
        <f t="shared" si="0"/>
        <v>InstructionsA70</v>
      </c>
      <c r="B64" s="127" t="s">
        <v>380</v>
      </c>
      <c r="C64" s="127" t="s">
        <v>749</v>
      </c>
      <c r="D64" s="127" t="s">
        <v>750</v>
      </c>
      <c r="E64" s="245" t="s">
        <v>751</v>
      </c>
      <c r="F64" s="246" t="s">
        <v>752</v>
      </c>
      <c r="G64" s="257" t="s">
        <v>753</v>
      </c>
      <c r="H64" s="297" t="s">
        <v>754</v>
      </c>
      <c r="I64" s="127" t="s">
        <v>19020</v>
      </c>
    </row>
    <row r="65" spans="1:9" ht="289.8">
      <c r="A65" s="127" t="str">
        <f t="shared" si="0"/>
        <v>InstructionsA71</v>
      </c>
      <c r="B65" s="127" t="s">
        <v>380</v>
      </c>
      <c r="C65" s="127" t="s">
        <v>755</v>
      </c>
      <c r="D65" s="127" t="s">
        <v>756</v>
      </c>
      <c r="E65" s="245" t="s">
        <v>757</v>
      </c>
      <c r="F65" s="246" t="s">
        <v>758</v>
      </c>
      <c r="G65" s="257" t="s">
        <v>759</v>
      </c>
      <c r="H65" s="297" t="s">
        <v>760</v>
      </c>
      <c r="I65" s="127" t="s">
        <v>19021</v>
      </c>
    </row>
    <row r="66" spans="1:9" ht="96.6">
      <c r="A66" s="127" t="str">
        <f t="shared" si="0"/>
        <v>InstructionsA72</v>
      </c>
      <c r="B66" s="127" t="s">
        <v>380</v>
      </c>
      <c r="C66" s="127" t="s">
        <v>761</v>
      </c>
      <c r="D66" s="127" t="s">
        <v>762</v>
      </c>
      <c r="E66" s="245" t="s">
        <v>763</v>
      </c>
      <c r="F66" s="246" t="s">
        <v>764</v>
      </c>
      <c r="G66" s="257" t="s">
        <v>765</v>
      </c>
      <c r="H66" s="297" t="s">
        <v>766</v>
      </c>
      <c r="I66" s="127" t="s">
        <v>19022</v>
      </c>
    </row>
    <row r="67" spans="1:9" ht="41.4">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ht="13.8">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ht="13.8">
      <c r="A77" s="127" t="str">
        <f t="shared" si="4"/>
        <v>DefinitionsB11</v>
      </c>
      <c r="B77" s="127" t="s">
        <v>773</v>
      </c>
      <c r="C77" s="127" t="s">
        <v>826</v>
      </c>
      <c r="D77" s="251" t="s">
        <v>827</v>
      </c>
      <c r="E77" s="251" t="s">
        <v>828</v>
      </c>
      <c r="F77" s="260" t="s">
        <v>829</v>
      </c>
      <c r="G77" s="261" t="s">
        <v>830</v>
      </c>
      <c r="H77" s="297" t="s">
        <v>831</v>
      </c>
      <c r="I77" s="189" t="s">
        <v>19038</v>
      </c>
    </row>
    <row r="78" spans="1:9" ht="13.8">
      <c r="A78" s="127" t="str">
        <f t="shared" si="4"/>
        <v>DefinitionsB12</v>
      </c>
      <c r="B78" s="127" t="s">
        <v>773</v>
      </c>
      <c r="C78" s="127" t="s">
        <v>832</v>
      </c>
      <c r="D78" s="251" t="s">
        <v>833</v>
      </c>
      <c r="E78" s="251" t="s">
        <v>834</v>
      </c>
      <c r="F78" s="260" t="s">
        <v>835</v>
      </c>
      <c r="G78" s="262" t="s">
        <v>836</v>
      </c>
      <c r="H78" s="297" t="s">
        <v>19036</v>
      </c>
      <c r="I78" s="189" t="s">
        <v>19039</v>
      </c>
    </row>
    <row r="79" spans="1:9" ht="13.8">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6.4">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2.8">
      <c r="A89" s="127" t="str">
        <f t="shared" si="4"/>
        <v>DefinitionsC3</v>
      </c>
      <c r="B89" s="127" t="s">
        <v>773</v>
      </c>
      <c r="C89" s="127" t="s">
        <v>894</v>
      </c>
      <c r="D89" s="127" t="s">
        <v>895</v>
      </c>
      <c r="E89" s="245" t="s">
        <v>896</v>
      </c>
      <c r="F89" s="246" t="s">
        <v>897</v>
      </c>
      <c r="G89" s="127" t="s">
        <v>898</v>
      </c>
      <c r="H89" s="297" t="s">
        <v>899</v>
      </c>
      <c r="I89" s="127" t="s">
        <v>19045</v>
      </c>
    </row>
    <row r="90" spans="1:9" ht="55.2">
      <c r="A90" s="127" t="str">
        <f t="shared" ref="A90" si="5">B90&amp;C90</f>
        <v>DefinitionsC4</v>
      </c>
      <c r="B90" s="127" t="s">
        <v>773</v>
      </c>
      <c r="C90" s="127" t="s">
        <v>900</v>
      </c>
      <c r="D90" s="127" t="s">
        <v>901</v>
      </c>
      <c r="E90" s="249" t="s">
        <v>902</v>
      </c>
      <c r="F90" s="246" t="s">
        <v>903</v>
      </c>
      <c r="G90" s="254" t="s">
        <v>904</v>
      </c>
      <c r="H90" s="297" t="s">
        <v>905</v>
      </c>
      <c r="I90" s="311" t="s">
        <v>19041</v>
      </c>
    </row>
    <row r="91" spans="1:9" ht="179.4">
      <c r="A91" s="127" t="str">
        <f>B91&amp;C91</f>
        <v>DefinitionsC5</v>
      </c>
      <c r="B91" s="127" t="s">
        <v>773</v>
      </c>
      <c r="C91" s="127" t="s">
        <v>906</v>
      </c>
      <c r="D91" s="127" t="s">
        <v>907</v>
      </c>
      <c r="E91" s="245" t="s">
        <v>908</v>
      </c>
      <c r="F91" s="246" t="s">
        <v>909</v>
      </c>
      <c r="G91" s="127" t="s">
        <v>910</v>
      </c>
      <c r="H91" s="297" t="s">
        <v>911</v>
      </c>
      <c r="I91" s="127" t="s">
        <v>19046</v>
      </c>
    </row>
    <row r="92" spans="1:9" ht="151.80000000000001">
      <c r="A92" s="127" t="str">
        <f>B92&amp;C92</f>
        <v>DefinitionsC6</v>
      </c>
      <c r="B92" s="127" t="s">
        <v>773</v>
      </c>
      <c r="C92" s="127" t="s">
        <v>912</v>
      </c>
      <c r="D92" s="127" t="s">
        <v>913</v>
      </c>
      <c r="E92" s="245" t="s">
        <v>914</v>
      </c>
      <c r="F92" s="246" t="s">
        <v>915</v>
      </c>
      <c r="G92" s="127" t="s">
        <v>916</v>
      </c>
      <c r="H92" s="297" t="s">
        <v>917</v>
      </c>
      <c r="I92" s="127" t="s">
        <v>19047</v>
      </c>
    </row>
    <row r="93" spans="1:9" ht="127.8">
      <c r="A93" s="127" t="str">
        <f t="shared" si="4"/>
        <v>DefinitionsC7</v>
      </c>
      <c r="B93" s="127" t="s">
        <v>773</v>
      </c>
      <c r="C93" s="127" t="s">
        <v>918</v>
      </c>
      <c r="D93" s="127" t="s">
        <v>919</v>
      </c>
      <c r="E93" s="245" t="s">
        <v>920</v>
      </c>
      <c r="F93" s="246" t="s">
        <v>921</v>
      </c>
      <c r="G93" s="127" t="s">
        <v>922</v>
      </c>
      <c r="H93" s="297" t="s">
        <v>923</v>
      </c>
      <c r="I93" s="127" t="s">
        <v>19051</v>
      </c>
    </row>
    <row r="94" spans="1:9" ht="124.2">
      <c r="A94" s="127" t="str">
        <f t="shared" si="4"/>
        <v>DefinitionsC8</v>
      </c>
      <c r="B94" s="127" t="s">
        <v>773</v>
      </c>
      <c r="C94" s="127" t="s">
        <v>924</v>
      </c>
      <c r="D94" s="127" t="s">
        <v>925</v>
      </c>
      <c r="E94" s="245" t="s">
        <v>926</v>
      </c>
      <c r="F94" s="246" t="s">
        <v>927</v>
      </c>
      <c r="G94" s="127" t="s">
        <v>928</v>
      </c>
      <c r="H94" s="297" t="s">
        <v>929</v>
      </c>
      <c r="I94" s="127" t="s">
        <v>19049</v>
      </c>
    </row>
    <row r="95" spans="1:9" ht="69">
      <c r="A95" s="127" t="str">
        <f t="shared" si="4"/>
        <v>DefinitionsC9</v>
      </c>
      <c r="B95" s="127" t="s">
        <v>773</v>
      </c>
      <c r="C95" s="127" t="s">
        <v>930</v>
      </c>
      <c r="D95" s="127" t="s">
        <v>931</v>
      </c>
      <c r="E95" s="245" t="s">
        <v>932</v>
      </c>
      <c r="F95" s="246" t="s">
        <v>933</v>
      </c>
      <c r="G95" s="127" t="s">
        <v>934</v>
      </c>
      <c r="H95" s="297" t="s">
        <v>935</v>
      </c>
      <c r="I95" s="127" t="s">
        <v>19050</v>
      </c>
    </row>
    <row r="96" spans="1:9" ht="207">
      <c r="A96" s="127" t="str">
        <f t="shared" si="4"/>
        <v>DefinitionsC10</v>
      </c>
      <c r="B96" s="127" t="s">
        <v>773</v>
      </c>
      <c r="C96" s="127" t="s">
        <v>936</v>
      </c>
      <c r="D96" s="127" t="s">
        <v>937</v>
      </c>
      <c r="E96" s="245" t="s">
        <v>938</v>
      </c>
      <c r="F96" s="246" t="s">
        <v>939</v>
      </c>
      <c r="G96" s="127" t="s">
        <v>940</v>
      </c>
      <c r="H96" s="297" t="s">
        <v>941</v>
      </c>
      <c r="I96" s="127" t="s">
        <v>19052</v>
      </c>
    </row>
    <row r="97" spans="1:9" ht="41.4" customHeight="1">
      <c r="A97" s="127" t="str">
        <f t="shared" si="4"/>
        <v>DefinitionsC11</v>
      </c>
      <c r="B97" s="127" t="s">
        <v>773</v>
      </c>
      <c r="C97" s="127" t="s">
        <v>942</v>
      </c>
      <c r="D97" s="251" t="s">
        <v>943</v>
      </c>
      <c r="E97" s="252" t="s">
        <v>944</v>
      </c>
      <c r="F97" s="259" t="s">
        <v>945</v>
      </c>
      <c r="G97" s="261" t="s">
        <v>946</v>
      </c>
      <c r="H97" s="303" t="s">
        <v>947</v>
      </c>
      <c r="I97" s="127" t="s">
        <v>19042</v>
      </c>
    </row>
    <row r="98" spans="1:9" ht="41.4" customHeight="1">
      <c r="A98" s="127" t="str">
        <f t="shared" si="4"/>
        <v>DefinitionsC12</v>
      </c>
      <c r="B98" s="127" t="s">
        <v>773</v>
      </c>
      <c r="C98" s="127" t="s">
        <v>948</v>
      </c>
      <c r="D98" s="251" t="s">
        <v>949</v>
      </c>
      <c r="E98" s="252" t="s">
        <v>950</v>
      </c>
      <c r="F98" s="259" t="s">
        <v>951</v>
      </c>
      <c r="G98" s="262" t="s">
        <v>952</v>
      </c>
      <c r="H98" s="297" t="s">
        <v>953</v>
      </c>
      <c r="I98" s="127" t="s">
        <v>19043</v>
      </c>
    </row>
    <row r="99" spans="1:9" ht="138">
      <c r="A99" s="127" t="str">
        <f t="shared" si="4"/>
        <v>DefinitionsC13</v>
      </c>
      <c r="B99" s="127" t="s">
        <v>773</v>
      </c>
      <c r="C99" s="127" t="s">
        <v>954</v>
      </c>
      <c r="D99" s="251" t="s">
        <v>955</v>
      </c>
      <c r="E99" s="252" t="s">
        <v>956</v>
      </c>
      <c r="F99" s="260" t="s">
        <v>957</v>
      </c>
      <c r="G99" s="262" t="s">
        <v>958</v>
      </c>
      <c r="H99" s="297" t="s">
        <v>959</v>
      </c>
      <c r="I99" s="127" t="s">
        <v>19053</v>
      </c>
    </row>
    <row r="100" spans="1:9" ht="55.2">
      <c r="A100" s="127" t="str">
        <f>B100&amp;C100</f>
        <v>DefinitionsC14</v>
      </c>
      <c r="B100" s="127" t="s">
        <v>773</v>
      </c>
      <c r="C100" s="127" t="s">
        <v>960</v>
      </c>
      <c r="D100" s="127" t="s">
        <v>961</v>
      </c>
      <c r="E100" s="245" t="s">
        <v>962</v>
      </c>
      <c r="F100" s="246" t="s">
        <v>963</v>
      </c>
      <c r="G100" s="127" t="s">
        <v>964</v>
      </c>
      <c r="H100" s="297" t="s">
        <v>965</v>
      </c>
      <c r="I100" s="127" t="s">
        <v>19054</v>
      </c>
    </row>
    <row r="101" spans="1:9" ht="165.6">
      <c r="A101" s="127" t="str">
        <f t="shared" si="4"/>
        <v>DefinitionsC15</v>
      </c>
      <c r="B101" s="127" t="s">
        <v>773</v>
      </c>
      <c r="C101" s="127" t="s">
        <v>966</v>
      </c>
      <c r="D101" s="127" t="s">
        <v>967</v>
      </c>
      <c r="E101" s="249" t="s">
        <v>968</v>
      </c>
      <c r="F101" s="246" t="s">
        <v>969</v>
      </c>
      <c r="G101" s="247" t="s">
        <v>970</v>
      </c>
      <c r="H101" s="297" t="s">
        <v>971</v>
      </c>
      <c r="I101" s="127" t="s">
        <v>19055</v>
      </c>
    </row>
    <row r="102" spans="1:9" ht="69">
      <c r="A102" s="127" t="str">
        <f>B102&amp;C102</f>
        <v>DefinitionsC16</v>
      </c>
      <c r="B102" s="127" t="s">
        <v>773</v>
      </c>
      <c r="C102" s="127" t="s">
        <v>972</v>
      </c>
      <c r="D102" s="127" t="s">
        <v>973</v>
      </c>
      <c r="E102" s="245" t="s">
        <v>974</v>
      </c>
      <c r="F102" s="246" t="s">
        <v>975</v>
      </c>
      <c r="G102" s="127" t="s">
        <v>976</v>
      </c>
      <c r="H102" s="297" t="s">
        <v>977</v>
      </c>
      <c r="I102" s="127" t="s">
        <v>19056</v>
      </c>
    </row>
    <row r="103" spans="1:9" ht="96.6">
      <c r="A103" s="127" t="str">
        <f>B103&amp;C103</f>
        <v>DefinitionsC17</v>
      </c>
      <c r="B103" s="127" t="s">
        <v>773</v>
      </c>
      <c r="C103" s="127" t="s">
        <v>978</v>
      </c>
      <c r="D103" s="127" t="s">
        <v>979</v>
      </c>
      <c r="E103" s="245" t="s">
        <v>980</v>
      </c>
      <c r="F103" s="246" t="s">
        <v>981</v>
      </c>
      <c r="G103" s="127" t="s">
        <v>982</v>
      </c>
      <c r="H103" s="297" t="s">
        <v>983</v>
      </c>
      <c r="I103" s="127" t="s">
        <v>19057</v>
      </c>
    </row>
    <row r="104" spans="1:9" ht="262.2">
      <c r="A104" s="127" t="str">
        <f>B104&amp;C104</f>
        <v>DefinitionsC18</v>
      </c>
      <c r="B104" s="127" t="s">
        <v>773</v>
      </c>
      <c r="C104" s="127" t="s">
        <v>984</v>
      </c>
      <c r="D104" s="127" t="s">
        <v>985</v>
      </c>
      <c r="E104" s="245" t="s">
        <v>986</v>
      </c>
      <c r="F104" s="246" t="s">
        <v>987</v>
      </c>
      <c r="G104" s="127" t="s">
        <v>988</v>
      </c>
      <c r="H104" s="297" t="s">
        <v>989</v>
      </c>
      <c r="I104" s="127" t="s">
        <v>19058</v>
      </c>
    </row>
    <row r="105" spans="1:9" ht="220.8">
      <c r="A105" s="127" t="str">
        <f>B105&amp;C105</f>
        <v>DefinitionsC19</v>
      </c>
      <c r="B105" s="127" t="s">
        <v>773</v>
      </c>
      <c r="C105" s="127" t="s">
        <v>990</v>
      </c>
      <c r="D105" s="127" t="s">
        <v>991</v>
      </c>
      <c r="E105" s="245" t="s">
        <v>992</v>
      </c>
      <c r="F105" s="246" t="s">
        <v>993</v>
      </c>
      <c r="G105" s="254" t="s">
        <v>994</v>
      </c>
      <c r="H105" s="297" t="s">
        <v>995</v>
      </c>
      <c r="I105" s="127" t="s">
        <v>19059</v>
      </c>
    </row>
    <row r="106" spans="1:9" ht="124.2">
      <c r="A106" s="127" t="str">
        <f t="shared" si="4"/>
        <v>DefinitionsC20</v>
      </c>
      <c r="B106" s="127" t="s">
        <v>773</v>
      </c>
      <c r="C106" s="127" t="s">
        <v>996</v>
      </c>
      <c r="D106" s="251" t="s">
        <v>997</v>
      </c>
      <c r="E106" s="252" t="s">
        <v>998</v>
      </c>
      <c r="F106" s="260" t="s">
        <v>999</v>
      </c>
      <c r="G106" s="261" t="s">
        <v>1000</v>
      </c>
      <c r="H106" s="297" t="s">
        <v>1001</v>
      </c>
      <c r="I106" s="127" t="s">
        <v>19060</v>
      </c>
    </row>
    <row r="107" spans="1:9" ht="82.8">
      <c r="A107" s="127" t="str">
        <f>B107&amp;C107</f>
        <v>DefinitionsC21</v>
      </c>
      <c r="B107" s="127" t="s">
        <v>773</v>
      </c>
      <c r="C107" s="127" t="s">
        <v>1002</v>
      </c>
      <c r="D107" s="127" t="s">
        <v>1003</v>
      </c>
      <c r="E107" s="245" t="s">
        <v>1004</v>
      </c>
      <c r="F107" s="246" t="s">
        <v>1005</v>
      </c>
      <c r="G107" s="127" t="s">
        <v>1006</v>
      </c>
      <c r="H107" s="297" t="s">
        <v>1007</v>
      </c>
      <c r="I107" s="127" t="s">
        <v>19061</v>
      </c>
    </row>
    <row r="108" spans="1:9" ht="27.6">
      <c r="A108" s="127" t="str">
        <f t="shared" si="4"/>
        <v>DeclarationD2</v>
      </c>
      <c r="B108" s="127" t="s">
        <v>1008</v>
      </c>
      <c r="C108" s="127" t="s">
        <v>1009</v>
      </c>
      <c r="D108" s="251" t="s">
        <v>1010</v>
      </c>
      <c r="E108" s="251" t="s">
        <v>1011</v>
      </c>
      <c r="F108" s="259" t="s">
        <v>1012</v>
      </c>
      <c r="G108" s="264" t="s">
        <v>1013</v>
      </c>
      <c r="H108" s="297" t="s">
        <v>1014</v>
      </c>
      <c r="I108" s="189" t="s">
        <v>19063</v>
      </c>
    </row>
    <row r="109" spans="1:9" ht="27.6">
      <c r="A109" s="127" t="str">
        <f t="shared" si="4"/>
        <v>DeclarationF3</v>
      </c>
      <c r="B109" s="127" t="s">
        <v>1008</v>
      </c>
      <c r="C109" s="127" t="s">
        <v>1015</v>
      </c>
      <c r="D109" s="127" t="s">
        <v>1016</v>
      </c>
      <c r="E109" s="245" t="s">
        <v>1017</v>
      </c>
      <c r="F109" s="246" t="s">
        <v>1018</v>
      </c>
      <c r="G109" s="127" t="s">
        <v>1019</v>
      </c>
      <c r="H109" s="297" t="s">
        <v>1020</v>
      </c>
      <c r="I109" s="127" t="s">
        <v>19064</v>
      </c>
    </row>
    <row r="110" spans="1:9">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1.4">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6">
      <c r="A115" s="127" t="str">
        <f t="shared" si="4"/>
        <v>DeclarationB8</v>
      </c>
      <c r="B115" s="127" t="s">
        <v>1008</v>
      </c>
      <c r="C115" s="127" t="s">
        <v>809</v>
      </c>
      <c r="D115" s="127" t="s">
        <v>1048</v>
      </c>
      <c r="E115" s="245" t="s">
        <v>1049</v>
      </c>
      <c r="F115" s="246" t="s">
        <v>1050</v>
      </c>
      <c r="G115" s="127" t="s">
        <v>1051</v>
      </c>
      <c r="H115" s="297" t="s">
        <v>1052</v>
      </c>
      <c r="I115" s="127" t="s">
        <v>19069</v>
      </c>
    </row>
    <row r="116" spans="1:9" ht="15.6">
      <c r="A116" s="127" t="str">
        <f t="shared" si="4"/>
        <v>DeclarationB9</v>
      </c>
      <c r="B116" s="127" t="s">
        <v>1008</v>
      </c>
      <c r="C116" s="127" t="s">
        <v>815</v>
      </c>
      <c r="D116" s="127" t="s">
        <v>1053</v>
      </c>
      <c r="E116" s="245" t="s">
        <v>1054</v>
      </c>
      <c r="F116" s="246" t="s">
        <v>1055</v>
      </c>
      <c r="G116" s="127" t="s">
        <v>1056</v>
      </c>
      <c r="H116" s="297" t="s">
        <v>1057</v>
      </c>
      <c r="I116" s="127" t="s">
        <v>19070</v>
      </c>
    </row>
    <row r="117" spans="1:9">
      <c r="A117" s="127" t="str">
        <f t="shared" si="4"/>
        <v>DeclarationB10</v>
      </c>
      <c r="B117" s="127" t="s">
        <v>1008</v>
      </c>
      <c r="C117" s="127" t="s">
        <v>821</v>
      </c>
      <c r="D117" s="127" t="s">
        <v>1058</v>
      </c>
      <c r="E117" s="245" t="s">
        <v>1059</v>
      </c>
      <c r="F117" s="246" t="s">
        <v>1060</v>
      </c>
      <c r="G117" s="127" t="s">
        <v>1061</v>
      </c>
      <c r="H117" s="297" t="s">
        <v>1062</v>
      </c>
      <c r="I117" s="127" t="s">
        <v>19071</v>
      </c>
    </row>
    <row r="118" spans="1:9">
      <c r="A118" s="127" t="str">
        <f>B118&amp;C118</f>
        <v>DeclarationB10A</v>
      </c>
      <c r="B118" s="127" t="s">
        <v>1008</v>
      </c>
      <c r="C118" s="127" t="s">
        <v>1063</v>
      </c>
      <c r="D118" s="127" t="s">
        <v>1058</v>
      </c>
      <c r="E118" s="245" t="s">
        <v>1059</v>
      </c>
      <c r="F118" s="246" t="s">
        <v>1064</v>
      </c>
      <c r="G118" s="127" t="s">
        <v>1061</v>
      </c>
      <c r="H118" s="297" t="s">
        <v>1062</v>
      </c>
      <c r="I118" s="127" t="s">
        <v>19071</v>
      </c>
    </row>
    <row r="119" spans="1:9">
      <c r="A119" s="127" t="str">
        <f>B119&amp;C119</f>
        <v>DeclarationB10C</v>
      </c>
      <c r="B119" s="127" t="s">
        <v>1008</v>
      </c>
      <c r="C119" s="127" t="s">
        <v>1065</v>
      </c>
      <c r="D119" s="127" t="s">
        <v>1066</v>
      </c>
      <c r="E119" s="245" t="s">
        <v>1067</v>
      </c>
      <c r="F119" s="246" t="s">
        <v>1068</v>
      </c>
      <c r="G119" s="127" t="s">
        <v>1069</v>
      </c>
      <c r="H119" s="297" t="s">
        <v>1070</v>
      </c>
      <c r="I119" s="127" t="s">
        <v>19072</v>
      </c>
    </row>
    <row r="120" spans="1:9" ht="27.6">
      <c r="A120" s="127" t="str">
        <f>B120&amp;C120</f>
        <v>DeclarationB10B</v>
      </c>
      <c r="B120" s="127" t="s">
        <v>1008</v>
      </c>
      <c r="C120" s="127" t="s">
        <v>1071</v>
      </c>
      <c r="D120" s="127" t="s">
        <v>1072</v>
      </c>
      <c r="E120" s="245" t="s">
        <v>1073</v>
      </c>
      <c r="F120" s="246" t="s">
        <v>1074</v>
      </c>
      <c r="G120" s="127" t="s">
        <v>1075</v>
      </c>
      <c r="H120" s="297" t="s">
        <v>1076</v>
      </c>
      <c r="I120" s="127" t="s">
        <v>19073</v>
      </c>
    </row>
    <row r="121" spans="1:9" ht="27.6">
      <c r="A121" s="127" t="str">
        <f>B121&amp;C121</f>
        <v>DeclarationD11</v>
      </c>
      <c r="B121" s="127" t="s">
        <v>1008</v>
      </c>
      <c r="C121" s="127" t="s">
        <v>1077</v>
      </c>
      <c r="D121" s="127" t="s">
        <v>1078</v>
      </c>
      <c r="E121" s="245" t="s">
        <v>1079</v>
      </c>
      <c r="F121" s="246" t="s">
        <v>1080</v>
      </c>
      <c r="G121" s="127" t="s">
        <v>1081</v>
      </c>
      <c r="H121" s="297" t="s">
        <v>1082</v>
      </c>
      <c r="I121" s="127" t="s">
        <v>19074</v>
      </c>
    </row>
    <row r="122" spans="1:9">
      <c r="A122" s="127" t="str">
        <f t="shared" si="4"/>
        <v>DeclarationB12</v>
      </c>
      <c r="B122" s="127" t="s">
        <v>1008</v>
      </c>
      <c r="C122" s="127" t="s">
        <v>832</v>
      </c>
      <c r="D122" s="127" t="s">
        <v>1083</v>
      </c>
      <c r="E122" s="245" t="s">
        <v>1084</v>
      </c>
      <c r="F122" s="246" t="s">
        <v>1085</v>
      </c>
      <c r="G122" s="127" t="s">
        <v>1086</v>
      </c>
      <c r="H122" s="297" t="s">
        <v>1087</v>
      </c>
      <c r="I122" s="127" t="s">
        <v>19075</v>
      </c>
    </row>
    <row r="123" spans="1:9">
      <c r="A123" s="127" t="str">
        <f t="shared" si="4"/>
        <v>DeclarationB13</v>
      </c>
      <c r="B123" s="127" t="s">
        <v>1008</v>
      </c>
      <c r="C123" s="127" t="s">
        <v>837</v>
      </c>
      <c r="D123" s="127" t="s">
        <v>1088</v>
      </c>
      <c r="E123" s="245" t="s">
        <v>1089</v>
      </c>
      <c r="F123" s="246" t="s">
        <v>1090</v>
      </c>
      <c r="G123" s="127" t="s">
        <v>1091</v>
      </c>
      <c r="H123" s="297" t="s">
        <v>1092</v>
      </c>
      <c r="I123" s="127" t="s">
        <v>19076</v>
      </c>
    </row>
    <row r="124" spans="1:9">
      <c r="A124" s="127" t="str">
        <f t="shared" si="4"/>
        <v>DeclarationB14</v>
      </c>
      <c r="B124" s="127" t="s">
        <v>1008</v>
      </c>
      <c r="C124" s="127" t="s">
        <v>843</v>
      </c>
      <c r="D124" s="127" t="s">
        <v>1093</v>
      </c>
      <c r="E124" s="245" t="s">
        <v>1094</v>
      </c>
      <c r="F124" s="246" t="s">
        <v>1095</v>
      </c>
      <c r="G124" s="127" t="s">
        <v>1096</v>
      </c>
      <c r="H124" s="297" t="s">
        <v>1097</v>
      </c>
      <c r="I124" s="127" t="s">
        <v>19077</v>
      </c>
    </row>
    <row r="125" spans="1:9">
      <c r="A125" s="127" t="str">
        <f t="shared" si="4"/>
        <v>DeclarationB15</v>
      </c>
      <c r="B125" s="127" t="s">
        <v>1008</v>
      </c>
      <c r="C125" s="127" t="s">
        <v>849</v>
      </c>
      <c r="D125" s="127" t="s">
        <v>1098</v>
      </c>
      <c r="E125" s="245" t="s">
        <v>1099</v>
      </c>
      <c r="F125" s="246" t="s">
        <v>1100</v>
      </c>
      <c r="G125" s="127" t="s">
        <v>1101</v>
      </c>
      <c r="H125" s="297" t="s">
        <v>1102</v>
      </c>
      <c r="I125" s="127" t="s">
        <v>19078</v>
      </c>
    </row>
    <row r="126" spans="1:9">
      <c r="A126" s="127" t="str">
        <f t="shared" si="4"/>
        <v>DeclarationB16</v>
      </c>
      <c r="B126" s="127" t="s">
        <v>1008</v>
      </c>
      <c r="C126" s="127" t="s">
        <v>855</v>
      </c>
      <c r="D126" s="127" t="s">
        <v>1103</v>
      </c>
      <c r="E126" s="245" t="s">
        <v>1104</v>
      </c>
      <c r="F126" s="246" t="s">
        <v>1105</v>
      </c>
      <c r="G126" s="127" t="s">
        <v>1106</v>
      </c>
      <c r="H126" s="297" t="s">
        <v>1107</v>
      </c>
      <c r="I126" s="127" t="s">
        <v>19079</v>
      </c>
    </row>
    <row r="127" spans="1:9">
      <c r="A127" s="127" t="str">
        <f t="shared" si="4"/>
        <v>DeclarationB17</v>
      </c>
      <c r="B127" s="127" t="s">
        <v>1008</v>
      </c>
      <c r="C127" s="127" t="s">
        <v>858</v>
      </c>
      <c r="D127" s="127" t="s">
        <v>1108</v>
      </c>
      <c r="E127" s="245" t="s">
        <v>1109</v>
      </c>
      <c r="F127" s="246" t="s">
        <v>1110</v>
      </c>
      <c r="G127" s="127" t="s">
        <v>1111</v>
      </c>
      <c r="H127" s="297" t="s">
        <v>1112</v>
      </c>
      <c r="I127" s="127" t="s">
        <v>19080</v>
      </c>
    </row>
    <row r="128" spans="1:9">
      <c r="A128" s="127" t="str">
        <f t="shared" si="4"/>
        <v>DeclarationB18</v>
      </c>
      <c r="B128" s="127" t="s">
        <v>1008</v>
      </c>
      <c r="C128" s="127" t="s">
        <v>864</v>
      </c>
      <c r="D128" s="127" t="s">
        <v>1113</v>
      </c>
      <c r="E128" s="245" t="s">
        <v>1114</v>
      </c>
      <c r="F128" s="246" t="s">
        <v>1115</v>
      </c>
      <c r="G128" s="127" t="s">
        <v>1116</v>
      </c>
      <c r="H128" s="297" t="s">
        <v>1117</v>
      </c>
      <c r="I128" s="127" t="s">
        <v>19081</v>
      </c>
    </row>
    <row r="129" spans="1:9">
      <c r="A129" s="127" t="str">
        <f t="shared" si="4"/>
        <v>DeclarationB19</v>
      </c>
      <c r="B129" s="127" t="s">
        <v>1008</v>
      </c>
      <c r="C129" s="127" t="s">
        <v>870</v>
      </c>
      <c r="D129" s="127" t="s">
        <v>1118</v>
      </c>
      <c r="E129" s="245" t="s">
        <v>1119</v>
      </c>
      <c r="F129" s="246" t="s">
        <v>1120</v>
      </c>
      <c r="G129" s="127" t="s">
        <v>1121</v>
      </c>
      <c r="H129" s="297" t="s">
        <v>1122</v>
      </c>
      <c r="I129" s="127" t="s">
        <v>19082</v>
      </c>
    </row>
    <row r="130" spans="1:9">
      <c r="A130" s="127" t="str">
        <f t="shared" si="4"/>
        <v>DeclarationB20</v>
      </c>
      <c r="B130" s="127" t="s">
        <v>1008</v>
      </c>
      <c r="C130" s="127" t="s">
        <v>876</v>
      </c>
      <c r="D130" s="127" t="s">
        <v>1123</v>
      </c>
      <c r="E130" s="245" t="s">
        <v>1124</v>
      </c>
      <c r="F130" s="246" t="s">
        <v>1125</v>
      </c>
      <c r="G130" s="127" t="s">
        <v>1126</v>
      </c>
      <c r="H130" s="297" t="s">
        <v>1127</v>
      </c>
      <c r="I130" s="127" t="s">
        <v>19083</v>
      </c>
    </row>
    <row r="131" spans="1:9">
      <c r="A131" s="127" t="str">
        <f t="shared" si="4"/>
        <v>DeclarationB21</v>
      </c>
      <c r="B131" s="127" t="s">
        <v>1008</v>
      </c>
      <c r="C131" s="127" t="s">
        <v>882</v>
      </c>
      <c r="D131" s="127" t="s">
        <v>1128</v>
      </c>
      <c r="E131" s="245" t="s">
        <v>1129</v>
      </c>
      <c r="F131" s="246" t="s">
        <v>1130</v>
      </c>
      <c r="G131" s="127" t="s">
        <v>1131</v>
      </c>
      <c r="H131" s="297" t="s">
        <v>1132</v>
      </c>
      <c r="I131" s="127" t="s">
        <v>19084</v>
      </c>
    </row>
    <row r="132" spans="1:9">
      <c r="A132" s="127" t="str">
        <f t="shared" si="4"/>
        <v>DeclarationB22</v>
      </c>
      <c r="B132" s="127" t="s">
        <v>1008</v>
      </c>
      <c r="C132" s="127" t="s">
        <v>1133</v>
      </c>
      <c r="D132" s="127" t="s">
        <v>1134</v>
      </c>
      <c r="E132" s="245" t="s">
        <v>1135</v>
      </c>
      <c r="F132" s="246" t="s">
        <v>1136</v>
      </c>
      <c r="G132" s="127" t="s">
        <v>1137</v>
      </c>
      <c r="H132" s="297" t="s">
        <v>1138</v>
      </c>
      <c r="I132" s="127" t="s">
        <v>19085</v>
      </c>
    </row>
    <row r="133" spans="1:9" ht="27.6">
      <c r="A133" s="127" t="str">
        <f t="shared" si="4"/>
        <v>DeclarationB24</v>
      </c>
      <c r="B133" s="127" t="s">
        <v>1008</v>
      </c>
      <c r="C133" s="127" t="s">
        <v>1139</v>
      </c>
      <c r="D133" s="127" t="s">
        <v>1140</v>
      </c>
      <c r="E133" s="245" t="s">
        <v>1141</v>
      </c>
      <c r="F133" s="246" t="s">
        <v>1142</v>
      </c>
      <c r="G133" s="127" t="s">
        <v>1143</v>
      </c>
      <c r="H133" s="297" t="s">
        <v>1144</v>
      </c>
      <c r="I133" s="127" t="s">
        <v>19086</v>
      </c>
    </row>
    <row r="134" spans="1:9" ht="52.2">
      <c r="A134" s="127" t="str">
        <f>B134&amp;C134</f>
        <v>DeclarationB25</v>
      </c>
      <c r="B134" s="127" t="s">
        <v>1008</v>
      </c>
      <c r="C134" s="127" t="s">
        <v>1145</v>
      </c>
      <c r="D134" s="127" t="s">
        <v>1146</v>
      </c>
      <c r="E134" s="245" t="s">
        <v>1147</v>
      </c>
      <c r="F134" s="291" t="s">
        <v>1148</v>
      </c>
      <c r="G134" s="127" t="s">
        <v>1149</v>
      </c>
      <c r="H134" s="297" t="s">
        <v>1150</v>
      </c>
      <c r="I134" s="127" t="s">
        <v>19087</v>
      </c>
    </row>
    <row r="135" spans="1:9" ht="27.6">
      <c r="A135" s="127" t="str">
        <f>B135&amp;C135</f>
        <v>DeclarationB31</v>
      </c>
      <c r="B135" s="127" t="s">
        <v>1008</v>
      </c>
      <c r="C135" s="127" t="s">
        <v>1151</v>
      </c>
      <c r="D135" s="127" t="s">
        <v>1152</v>
      </c>
      <c r="E135" s="127" t="s">
        <v>1153</v>
      </c>
      <c r="F135" s="291" t="s">
        <v>1154</v>
      </c>
      <c r="G135" s="127" t="s">
        <v>1155</v>
      </c>
      <c r="H135" s="297" t="s">
        <v>1156</v>
      </c>
      <c r="I135" s="127" t="s">
        <v>19088</v>
      </c>
    </row>
    <row r="136" spans="1:9" ht="69">
      <c r="A136" s="127" t="str">
        <f t="shared" si="4"/>
        <v>DeclarationB37</v>
      </c>
      <c r="B136" s="127" t="s">
        <v>1008</v>
      </c>
      <c r="C136" s="127" t="s">
        <v>1157</v>
      </c>
      <c r="D136" s="127" t="s">
        <v>1158</v>
      </c>
      <c r="E136" s="127" t="s">
        <v>1159</v>
      </c>
      <c r="F136" s="246" t="s">
        <v>1160</v>
      </c>
      <c r="G136" s="127" t="s">
        <v>1161</v>
      </c>
      <c r="H136" s="297" t="s">
        <v>1162</v>
      </c>
      <c r="I136" s="127" t="s">
        <v>19090</v>
      </c>
    </row>
    <row r="137" spans="1:9" ht="28.8">
      <c r="A137" s="127" t="str">
        <f t="shared" si="4"/>
        <v>DeclarationB43</v>
      </c>
      <c r="B137" s="127" t="s">
        <v>1008</v>
      </c>
      <c r="C137" s="127" t="s">
        <v>1163</v>
      </c>
      <c r="D137" s="127" t="s">
        <v>1164</v>
      </c>
      <c r="E137" s="245" t="s">
        <v>1165</v>
      </c>
      <c r="F137" s="246" t="s">
        <v>1166</v>
      </c>
      <c r="G137" s="127" t="s">
        <v>1167</v>
      </c>
      <c r="H137" s="297" t="s">
        <v>1168</v>
      </c>
      <c r="I137" s="127" t="s">
        <v>19091</v>
      </c>
    </row>
    <row r="138" spans="1:9" ht="28.8">
      <c r="A138" s="127" t="str">
        <f t="shared" si="4"/>
        <v>DeclarationB49</v>
      </c>
      <c r="B138" s="127" t="s">
        <v>1008</v>
      </c>
      <c r="C138" s="127" t="s">
        <v>1169</v>
      </c>
      <c r="D138" s="127" t="s">
        <v>1170</v>
      </c>
      <c r="E138" s="245" t="s">
        <v>1171</v>
      </c>
      <c r="F138" s="291" t="s">
        <v>1172</v>
      </c>
      <c r="G138" s="127" t="s">
        <v>1173</v>
      </c>
      <c r="H138" s="297" t="s">
        <v>1174</v>
      </c>
      <c r="I138" s="127" t="s">
        <v>19195</v>
      </c>
    </row>
    <row r="139" spans="1:9" ht="43.2">
      <c r="A139" s="127" t="str">
        <f t="shared" si="4"/>
        <v>DeclarationB55</v>
      </c>
      <c r="B139" s="127" t="s">
        <v>1008</v>
      </c>
      <c r="C139" s="127" t="s">
        <v>1175</v>
      </c>
      <c r="D139" s="127" t="s">
        <v>1176</v>
      </c>
      <c r="E139" s="249" t="s">
        <v>1177</v>
      </c>
      <c r="F139" s="246" t="s">
        <v>1178</v>
      </c>
      <c r="G139" s="127" t="s">
        <v>1179</v>
      </c>
      <c r="H139" s="297" t="s">
        <v>1180</v>
      </c>
      <c r="I139" s="127" t="s">
        <v>19196</v>
      </c>
    </row>
    <row r="140" spans="1:9" ht="55.2">
      <c r="A140" s="127" t="str">
        <f t="shared" si="4"/>
        <v>DeclarationB61</v>
      </c>
      <c r="B140" s="127" t="s">
        <v>1008</v>
      </c>
      <c r="C140" s="127" t="s">
        <v>1181</v>
      </c>
      <c r="D140" s="127" t="s">
        <v>1182</v>
      </c>
      <c r="E140" s="249" t="s">
        <v>1183</v>
      </c>
      <c r="F140" s="246" t="s">
        <v>1184</v>
      </c>
      <c r="G140" s="127" t="s">
        <v>1185</v>
      </c>
      <c r="H140" s="297" t="s">
        <v>1186</v>
      </c>
      <c r="I140" s="127" t="s">
        <v>19197</v>
      </c>
    </row>
    <row r="141" spans="1:9">
      <c r="A141" s="127" t="str">
        <f t="shared" si="4"/>
        <v>DeclarationB67</v>
      </c>
      <c r="B141" s="127" t="s">
        <v>1008</v>
      </c>
      <c r="C141" s="127" t="s">
        <v>1187</v>
      </c>
      <c r="D141" s="127" t="s">
        <v>1188</v>
      </c>
      <c r="E141" s="245" t="s">
        <v>1189</v>
      </c>
      <c r="F141" s="246" t="s">
        <v>1190</v>
      </c>
      <c r="G141" s="127" t="s">
        <v>1191</v>
      </c>
      <c r="H141" s="297" t="s">
        <v>1192</v>
      </c>
      <c r="I141" s="127" t="s">
        <v>19101</v>
      </c>
    </row>
    <row r="142" spans="1:9" ht="27.6">
      <c r="A142" s="127" t="str">
        <f t="shared" si="4"/>
        <v>DeclarationB69</v>
      </c>
      <c r="B142" s="127" t="s">
        <v>1008</v>
      </c>
      <c r="C142" s="127" t="s">
        <v>1193</v>
      </c>
      <c r="D142" s="127" t="s">
        <v>1194</v>
      </c>
      <c r="E142" s="245" t="s">
        <v>12697</v>
      </c>
      <c r="F142" s="291" t="s">
        <v>1195</v>
      </c>
      <c r="G142" s="127" t="s">
        <v>1196</v>
      </c>
      <c r="H142" s="297" t="s">
        <v>1197</v>
      </c>
      <c r="I142" s="127" t="s">
        <v>19095</v>
      </c>
    </row>
    <row r="143" spans="1:9" ht="55.2">
      <c r="A143" s="127" t="str">
        <f t="shared" si="4"/>
        <v>DeclarationB71</v>
      </c>
      <c r="B143" s="127" t="s">
        <v>1008</v>
      </c>
      <c r="C143" s="127" t="s">
        <v>1198</v>
      </c>
      <c r="D143" s="127" t="s">
        <v>1199</v>
      </c>
      <c r="E143" s="245" t="s">
        <v>12698</v>
      </c>
      <c r="F143" s="246" t="s">
        <v>1200</v>
      </c>
      <c r="G143" s="127" t="s">
        <v>1201</v>
      </c>
      <c r="H143" s="297" t="s">
        <v>1202</v>
      </c>
      <c r="I143" s="127" t="s">
        <v>19096</v>
      </c>
    </row>
    <row r="144" spans="1:9" ht="52.8">
      <c r="A144" s="127" t="str">
        <f t="shared" ref="A144:A177" si="6">B144&amp;C144</f>
        <v>Declaration</v>
      </c>
      <c r="B144" s="127" t="s">
        <v>1008</v>
      </c>
      <c r="D144" s="127" t="s">
        <v>1203</v>
      </c>
      <c r="E144" s="245" t="s">
        <v>1204</v>
      </c>
      <c r="F144" s="266" t="s">
        <v>1205</v>
      </c>
      <c r="G144" s="127" t="s">
        <v>1206</v>
      </c>
      <c r="H144" s="297" t="s">
        <v>1207</v>
      </c>
      <c r="I144" s="127"/>
    </row>
    <row r="145" spans="1:9" ht="82.8">
      <c r="A145" s="127" t="str">
        <f t="shared" si="6"/>
        <v>DeclarationB73</v>
      </c>
      <c r="B145" s="127" t="s">
        <v>1008</v>
      </c>
      <c r="C145" s="127" t="s">
        <v>1208</v>
      </c>
      <c r="D145" s="127" t="s">
        <v>1209</v>
      </c>
      <c r="E145" s="249" t="s">
        <v>1210</v>
      </c>
      <c r="F145" s="246" t="s">
        <v>1211</v>
      </c>
      <c r="G145" s="127" t="s">
        <v>1212</v>
      </c>
      <c r="H145" s="297" t="s">
        <v>1213</v>
      </c>
      <c r="I145" s="127" t="s">
        <v>19097</v>
      </c>
    </row>
    <row r="146" spans="1:9" ht="27.6">
      <c r="A146" s="127" t="str">
        <f t="shared" si="6"/>
        <v>DeclarationB77</v>
      </c>
      <c r="B146" s="127" t="s">
        <v>1008</v>
      </c>
      <c r="C146" s="127" t="s">
        <v>1214</v>
      </c>
      <c r="D146" s="127" t="s">
        <v>1215</v>
      </c>
      <c r="E146" s="245" t="s">
        <v>12699</v>
      </c>
      <c r="F146" s="246" t="s">
        <v>1216</v>
      </c>
      <c r="G146" s="127" t="s">
        <v>1217</v>
      </c>
      <c r="H146" s="303" t="s">
        <v>1218</v>
      </c>
      <c r="I146" s="127" t="s">
        <v>19089</v>
      </c>
    </row>
    <row r="147" spans="1:9" ht="43.2">
      <c r="A147" s="127" t="str">
        <f t="shared" si="6"/>
        <v>DeclarationB79</v>
      </c>
      <c r="B147" s="127" t="s">
        <v>1008</v>
      </c>
      <c r="C147" s="127" t="s">
        <v>1219</v>
      </c>
      <c r="D147" s="127" t="s">
        <v>1220</v>
      </c>
      <c r="E147" s="249" t="s">
        <v>1221</v>
      </c>
      <c r="F147" s="291" t="s">
        <v>1222</v>
      </c>
      <c r="G147" s="127" t="s">
        <v>1223</v>
      </c>
      <c r="H147" s="297" t="s">
        <v>1224</v>
      </c>
      <c r="I147" s="127" t="s">
        <v>19094</v>
      </c>
    </row>
    <row r="148" spans="1:9" ht="41.4">
      <c r="A148" s="127" t="str">
        <f t="shared" si="6"/>
        <v>DeclarationB81</v>
      </c>
      <c r="B148" s="127" t="s">
        <v>1008</v>
      </c>
      <c r="C148" s="127" t="s">
        <v>1225</v>
      </c>
      <c r="D148" s="127" t="s">
        <v>1226</v>
      </c>
      <c r="E148" s="245" t="s">
        <v>12700</v>
      </c>
      <c r="F148" s="246" t="s">
        <v>1227</v>
      </c>
      <c r="G148" s="127" t="s">
        <v>1228</v>
      </c>
      <c r="H148" s="297" t="s">
        <v>1229</v>
      </c>
      <c r="I148" s="127" t="s">
        <v>19093</v>
      </c>
    </row>
    <row r="149" spans="1:9" ht="27.6">
      <c r="A149" s="127" t="str">
        <f t="shared" si="6"/>
        <v>DeclarationB83</v>
      </c>
      <c r="B149" s="127" t="s">
        <v>1008</v>
      </c>
      <c r="C149" s="127" t="s">
        <v>1230</v>
      </c>
      <c r="D149" s="127" t="s">
        <v>1231</v>
      </c>
      <c r="E149" s="245" t="s">
        <v>1232</v>
      </c>
      <c r="F149" s="246" t="s">
        <v>1233</v>
      </c>
      <c r="G149" s="127" t="s">
        <v>1234</v>
      </c>
      <c r="H149" s="303" t="s">
        <v>1235</v>
      </c>
      <c r="I149" s="127" t="s">
        <v>19092</v>
      </c>
    </row>
    <row r="150" spans="1:9">
      <c r="A150" s="127" t="str">
        <f t="shared" si="6"/>
        <v>DeclarationD25</v>
      </c>
      <c r="B150" s="127" t="s">
        <v>1008</v>
      </c>
      <c r="C150" s="127" t="s">
        <v>1236</v>
      </c>
      <c r="D150" s="127" t="s">
        <v>1237</v>
      </c>
      <c r="E150" s="245" t="s">
        <v>1238</v>
      </c>
      <c r="F150" s="246" t="s">
        <v>1238</v>
      </c>
      <c r="G150" s="127" t="s">
        <v>1239</v>
      </c>
      <c r="H150" s="297" t="s">
        <v>1240</v>
      </c>
      <c r="I150" s="127" t="s">
        <v>19102</v>
      </c>
    </row>
    <row r="151" spans="1:9">
      <c r="A151" s="127" t="str">
        <f t="shared" si="6"/>
        <v>DeclarationB68</v>
      </c>
      <c r="B151" s="127" t="s">
        <v>1008</v>
      </c>
      <c r="C151" s="127" t="s">
        <v>1241</v>
      </c>
      <c r="D151" s="127" t="s">
        <v>1242</v>
      </c>
      <c r="E151" s="245" t="s">
        <v>1243</v>
      </c>
      <c r="F151" s="246" t="s">
        <v>1244</v>
      </c>
      <c r="G151" s="127" t="s">
        <v>1245</v>
      </c>
      <c r="H151" s="297" t="s">
        <v>1242</v>
      </c>
      <c r="I151" s="127" t="s">
        <v>19103</v>
      </c>
    </row>
    <row r="152" spans="1:9">
      <c r="A152" s="127" t="str">
        <f t="shared" si="6"/>
        <v>DeclarationG25</v>
      </c>
      <c r="B152" s="127" t="s">
        <v>1008</v>
      </c>
      <c r="C152" s="127" t="s">
        <v>1246</v>
      </c>
      <c r="D152" s="127" t="s">
        <v>1247</v>
      </c>
      <c r="E152" s="245" t="s">
        <v>1248</v>
      </c>
      <c r="F152" s="246" t="s">
        <v>1249</v>
      </c>
      <c r="G152" s="127" t="s">
        <v>1250</v>
      </c>
      <c r="H152" s="297" t="s">
        <v>1251</v>
      </c>
      <c r="I152" s="189" t="s">
        <v>19104</v>
      </c>
    </row>
    <row r="153" spans="1:9">
      <c r="A153" s="127" t="str">
        <f t="shared" si="6"/>
        <v>DeclarationB26</v>
      </c>
      <c r="B153" s="127" t="s">
        <v>1008</v>
      </c>
      <c r="C153" s="127" t="s">
        <v>1252</v>
      </c>
      <c r="D153" s="127" t="s">
        <v>43</v>
      </c>
      <c r="E153" s="245" t="s">
        <v>1253</v>
      </c>
      <c r="F153" s="246" t="s">
        <v>1254</v>
      </c>
      <c r="G153" s="127" t="s">
        <v>1255</v>
      </c>
      <c r="H153" s="297" t="s">
        <v>43</v>
      </c>
      <c r="I153" s="189" t="s">
        <v>43</v>
      </c>
    </row>
    <row r="154" spans="1:9">
      <c r="A154" s="127" t="str">
        <f t="shared" si="6"/>
        <v>DeclarationB27</v>
      </c>
      <c r="B154" s="127" t="s">
        <v>1008</v>
      </c>
      <c r="C154" s="127" t="s">
        <v>1256</v>
      </c>
      <c r="D154" s="127" t="s">
        <v>44</v>
      </c>
      <c r="E154" s="245" t="s">
        <v>12673</v>
      </c>
      <c r="F154" s="267" t="s">
        <v>1257</v>
      </c>
      <c r="G154" t="s">
        <v>12672</v>
      </c>
      <c r="H154" s="297" t="s">
        <v>44</v>
      </c>
      <c r="I154" s="189" t="s">
        <v>19105</v>
      </c>
    </row>
    <row r="155" spans="1:9">
      <c r="A155" s="127" t="str">
        <f t="shared" si="6"/>
        <v>DeclarationB28</v>
      </c>
      <c r="B155" s="127" t="s">
        <v>1008</v>
      </c>
      <c r="C155" s="127" t="s">
        <v>1258</v>
      </c>
      <c r="G155"/>
      <c r="H155" s="297"/>
    </row>
    <row r="156" spans="1:9">
      <c r="A156" s="127" t="str">
        <f t="shared" si="6"/>
        <v>DeclarationB29</v>
      </c>
      <c r="B156" s="127" t="s">
        <v>1008</v>
      </c>
      <c r="C156" s="127" t="s">
        <v>1259</v>
      </c>
      <c r="G156"/>
      <c r="H156" s="297"/>
    </row>
    <row r="157" spans="1:9">
      <c r="A157" s="127" t="str">
        <f t="shared" si="6"/>
        <v>DeclarationB32</v>
      </c>
      <c r="B157" s="127" t="s">
        <v>1008</v>
      </c>
      <c r="C157" s="127" t="s">
        <v>1260</v>
      </c>
      <c r="D157" s="127" t="s">
        <v>43</v>
      </c>
      <c r="E157" s="245" t="s">
        <v>1253</v>
      </c>
      <c r="F157" s="246" t="s">
        <v>1254</v>
      </c>
      <c r="G157" s="127" t="s">
        <v>1255</v>
      </c>
      <c r="H157" s="297" t="s">
        <v>43</v>
      </c>
      <c r="I157" s="189" t="s">
        <v>43</v>
      </c>
    </row>
    <row r="158" spans="1:9">
      <c r="A158" s="127" t="str">
        <f t="shared" si="6"/>
        <v>DeclarationB33</v>
      </c>
      <c r="B158" s="127" t="s">
        <v>1008</v>
      </c>
      <c r="C158" s="127" t="s">
        <v>1261</v>
      </c>
      <c r="D158" s="127" t="s">
        <v>44</v>
      </c>
      <c r="E158" s="245" t="s">
        <v>12673</v>
      </c>
      <c r="F158" s="267" t="s">
        <v>1257</v>
      </c>
      <c r="G158" t="s">
        <v>12672</v>
      </c>
      <c r="H158" s="297" t="s">
        <v>44</v>
      </c>
      <c r="I158" s="189" t="s">
        <v>19105</v>
      </c>
    </row>
    <row r="159" spans="1:9">
      <c r="A159" s="127" t="str">
        <f t="shared" si="6"/>
        <v>DeclarationB34</v>
      </c>
      <c r="B159" s="127" t="s">
        <v>1008</v>
      </c>
      <c r="C159" s="127" t="s">
        <v>1262</v>
      </c>
      <c r="G159"/>
      <c r="H159" s="297"/>
    </row>
    <row r="160" spans="1:9">
      <c r="A160" s="127" t="str">
        <f t="shared" si="6"/>
        <v>DeclarationB35</v>
      </c>
      <c r="B160" s="127" t="s">
        <v>1008</v>
      </c>
      <c r="C160" s="127" t="s">
        <v>1263</v>
      </c>
      <c r="G160"/>
      <c r="H160" s="297"/>
    </row>
    <row r="161" spans="1:9">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c r="A162" s="127" t="str">
        <f t="shared" si="7"/>
        <v>DeclarationB39</v>
      </c>
      <c r="B162" s="127" t="s">
        <v>1008</v>
      </c>
      <c r="C162" s="127" t="s">
        <v>1265</v>
      </c>
      <c r="D162" s="127" t="s">
        <v>44</v>
      </c>
      <c r="E162" s="245" t="s">
        <v>12673</v>
      </c>
      <c r="F162" s="267" t="s">
        <v>1257</v>
      </c>
      <c r="G162" t="s">
        <v>12672</v>
      </c>
      <c r="H162" s="297" t="s">
        <v>44</v>
      </c>
      <c r="I162" s="189" t="s">
        <v>19105</v>
      </c>
    </row>
    <row r="163" spans="1:9">
      <c r="A163" s="127" t="str">
        <f t="shared" si="7"/>
        <v>DeclarationB40</v>
      </c>
      <c r="B163" s="127" t="s">
        <v>1008</v>
      </c>
      <c r="C163" s="127" t="s">
        <v>1266</v>
      </c>
      <c r="G163"/>
      <c r="H163" s="297"/>
    </row>
    <row r="164" spans="1:9">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c r="A166" s="127" t="str">
        <f t="shared" si="6"/>
        <v>DeclarationB86</v>
      </c>
      <c r="B166" s="127" t="s">
        <v>1008</v>
      </c>
      <c r="C166" s="127" t="s">
        <v>1274</v>
      </c>
      <c r="D166" s="127" t="s">
        <v>25</v>
      </c>
      <c r="E166" s="245" t="s">
        <v>1275</v>
      </c>
      <c r="F166" s="246" t="s">
        <v>1276</v>
      </c>
      <c r="G166" s="127" t="s">
        <v>1277</v>
      </c>
      <c r="H166" s="297" t="s">
        <v>1278</v>
      </c>
      <c r="I166" s="189" t="s">
        <v>19107</v>
      </c>
    </row>
    <row r="167" spans="1:9">
      <c r="A167" s="127" t="str">
        <f t="shared" si="6"/>
        <v>DeclarationB87</v>
      </c>
      <c r="B167" s="127" t="s">
        <v>1008</v>
      </c>
      <c r="C167" s="127" t="s">
        <v>1279</v>
      </c>
      <c r="D167" s="127" t="s">
        <v>22</v>
      </c>
      <c r="E167" s="245" t="s">
        <v>1280</v>
      </c>
      <c r="F167" s="246" t="s">
        <v>1281</v>
      </c>
      <c r="G167" s="127" t="s">
        <v>1282</v>
      </c>
      <c r="H167" s="297" t="s">
        <v>22</v>
      </c>
      <c r="I167" s="189" t="s">
        <v>19108</v>
      </c>
    </row>
    <row r="168" spans="1:9">
      <c r="A168" s="127" t="str">
        <f t="shared" si="6"/>
        <v>DeclarationB88</v>
      </c>
      <c r="B168" s="127" t="s">
        <v>1008</v>
      </c>
      <c r="C168" s="127" t="s">
        <v>1283</v>
      </c>
      <c r="D168" s="127" t="s">
        <v>26</v>
      </c>
      <c r="E168" s="245" t="s">
        <v>1284</v>
      </c>
      <c r="F168" s="246" t="s">
        <v>1285</v>
      </c>
      <c r="G168" s="127" t="s">
        <v>1286</v>
      </c>
      <c r="H168" s="297" t="s">
        <v>1287</v>
      </c>
      <c r="I168" s="189" t="s">
        <v>19109</v>
      </c>
    </row>
    <row r="169" spans="1:9" ht="13.8">
      <c r="A169" s="127" t="str">
        <f t="shared" si="6"/>
        <v>DeclarationB89</v>
      </c>
      <c r="B169" s="127" t="s">
        <v>1008</v>
      </c>
      <c r="C169" s="127" t="s">
        <v>1288</v>
      </c>
      <c r="D169" s="268">
        <v>1</v>
      </c>
      <c r="E169" s="268">
        <v>1</v>
      </c>
      <c r="F169" s="269">
        <v>1</v>
      </c>
      <c r="G169" s="268">
        <v>1</v>
      </c>
      <c r="H169" s="297" t="s">
        <v>1289</v>
      </c>
      <c r="I169" s="313">
        <v>1</v>
      </c>
    </row>
    <row r="170" spans="1:9">
      <c r="A170" s="127" t="str">
        <f t="shared" si="6"/>
        <v>DeclarationB90</v>
      </c>
      <c r="B170" s="127" t="s">
        <v>1008</v>
      </c>
      <c r="C170" s="127" t="s">
        <v>1290</v>
      </c>
      <c r="D170" s="270" t="s">
        <v>29</v>
      </c>
      <c r="E170" s="271" t="s">
        <v>1291</v>
      </c>
      <c r="F170" s="295" t="s">
        <v>1292</v>
      </c>
      <c r="G170" s="272" t="s">
        <v>1293</v>
      </c>
      <c r="H170" s="299" t="s">
        <v>1294</v>
      </c>
      <c r="I170" s="189" t="s">
        <v>19110</v>
      </c>
    </row>
    <row r="171" spans="1:9">
      <c r="A171" s="127" t="str">
        <f t="shared" si="6"/>
        <v>DeclarationB91</v>
      </c>
      <c r="B171" s="127" t="s">
        <v>1008</v>
      </c>
      <c r="C171" s="127" t="s">
        <v>1295</v>
      </c>
      <c r="D171" s="270" t="s">
        <v>30</v>
      </c>
      <c r="E171" s="271" t="s">
        <v>1296</v>
      </c>
      <c r="F171" s="295" t="s">
        <v>1297</v>
      </c>
      <c r="G171" s="272" t="s">
        <v>1298</v>
      </c>
      <c r="H171" s="299" t="s">
        <v>1299</v>
      </c>
      <c r="I171" s="189" t="s">
        <v>19111</v>
      </c>
    </row>
    <row r="172" spans="1:9">
      <c r="A172" s="127" t="str">
        <f t="shared" si="6"/>
        <v>DeclarationB92</v>
      </c>
      <c r="B172" s="127" t="s">
        <v>1008</v>
      </c>
      <c r="C172" s="127" t="s">
        <v>1300</v>
      </c>
      <c r="D172" s="270" t="s">
        <v>31</v>
      </c>
      <c r="E172" s="271" t="s">
        <v>1301</v>
      </c>
      <c r="F172" s="295" t="s">
        <v>1302</v>
      </c>
      <c r="G172" s="272" t="s">
        <v>1303</v>
      </c>
      <c r="H172" s="299" t="s">
        <v>1304</v>
      </c>
      <c r="I172" s="189" t="s">
        <v>19112</v>
      </c>
    </row>
    <row r="173" spans="1:9">
      <c r="A173" s="127" t="str">
        <f t="shared" si="6"/>
        <v>DeclarationB93</v>
      </c>
      <c r="B173" s="127" t="s">
        <v>1008</v>
      </c>
      <c r="C173" s="127" t="s">
        <v>1305</v>
      </c>
      <c r="D173" s="270" t="s">
        <v>32</v>
      </c>
      <c r="E173" s="271" t="s">
        <v>1306</v>
      </c>
      <c r="F173" s="295" t="s">
        <v>1307</v>
      </c>
      <c r="G173" s="272" t="s">
        <v>1308</v>
      </c>
      <c r="H173" s="299" t="s">
        <v>1309</v>
      </c>
      <c r="I173" s="189" t="s">
        <v>19113</v>
      </c>
    </row>
    <row r="174" spans="1:9">
      <c r="A174" s="127" t="str">
        <f t="shared" si="6"/>
        <v>DeclarationB94</v>
      </c>
      <c r="B174" s="127" t="s">
        <v>1008</v>
      </c>
      <c r="C174" s="127" t="s">
        <v>1310</v>
      </c>
      <c r="D174" s="127" t="s">
        <v>33</v>
      </c>
      <c r="E174" s="245" t="s">
        <v>1311</v>
      </c>
      <c r="F174" s="246" t="s">
        <v>1312</v>
      </c>
      <c r="G174" s="127" t="s">
        <v>1313</v>
      </c>
      <c r="H174" s="297" t="s">
        <v>1314</v>
      </c>
      <c r="I174" s="189" t="s">
        <v>19114</v>
      </c>
    </row>
    <row r="175" spans="1:9" ht="27.6">
      <c r="A175" s="127" t="str">
        <f t="shared" si="6"/>
        <v>DeclarationB95</v>
      </c>
      <c r="B175" s="127" t="s">
        <v>1008</v>
      </c>
      <c r="C175" s="127" t="s">
        <v>1315</v>
      </c>
      <c r="D175" s="273" t="s">
        <v>1316</v>
      </c>
      <c r="E175" s="274" t="s">
        <v>1317</v>
      </c>
      <c r="F175" s="291" t="s">
        <v>1318</v>
      </c>
      <c r="G175" s="275" t="s">
        <v>1319</v>
      </c>
      <c r="H175" s="297" t="s">
        <v>1320</v>
      </c>
      <c r="I175" s="127" t="s">
        <v>19116</v>
      </c>
    </row>
    <row r="176" spans="1:9" ht="27.6">
      <c r="A176" s="127" t="str">
        <f t="shared" si="6"/>
        <v>DeclarationB96</v>
      </c>
      <c r="B176" s="127" t="s">
        <v>1008</v>
      </c>
      <c r="C176" s="127" t="s">
        <v>1321</v>
      </c>
      <c r="D176" s="273" t="s">
        <v>1322</v>
      </c>
      <c r="E176" s="265" t="s">
        <v>1323</v>
      </c>
      <c r="F176" s="291" t="s">
        <v>1324</v>
      </c>
      <c r="G176" s="276" t="s">
        <v>1325</v>
      </c>
      <c r="H176" s="297" t="s">
        <v>1326</v>
      </c>
      <c r="I176" s="127" t="s">
        <v>19115</v>
      </c>
    </row>
    <row r="177" spans="1:9">
      <c r="A177" s="127" t="str">
        <f t="shared" si="6"/>
        <v>DeclarationB97</v>
      </c>
      <c r="B177" s="127" t="s">
        <v>1008</v>
      </c>
      <c r="C177" s="127" t="s">
        <v>1327</v>
      </c>
      <c r="D177" s="273" t="s">
        <v>22</v>
      </c>
      <c r="E177" s="265" t="s">
        <v>1280</v>
      </c>
      <c r="F177" s="291" t="s">
        <v>1281</v>
      </c>
      <c r="G177" s="277" t="s">
        <v>1282</v>
      </c>
      <c r="H177" s="297" t="s">
        <v>1328</v>
      </c>
      <c r="I177" s="127" t="s">
        <v>19108</v>
      </c>
    </row>
    <row r="178" spans="1:9" ht="409.6">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7.6">
      <c r="A179" s="127" t="str">
        <f t="shared" si="8"/>
        <v>Smelter Look-upA4</v>
      </c>
      <c r="B179" s="127" t="s">
        <v>1329</v>
      </c>
      <c r="C179" s="127" t="s">
        <v>1335</v>
      </c>
      <c r="D179" s="127" t="s">
        <v>1336</v>
      </c>
      <c r="E179" s="278"/>
      <c r="F179" s="246" t="s">
        <v>1337</v>
      </c>
      <c r="G179" s="127" t="s">
        <v>1338</v>
      </c>
      <c r="H179" s="297" t="s">
        <v>1339</v>
      </c>
      <c r="I179" s="189" t="s">
        <v>19118</v>
      </c>
    </row>
    <row r="180" spans="1:9" ht="27.6">
      <c r="A180" s="127" t="str">
        <f t="shared" si="8"/>
        <v>Smelter Look-upB4</v>
      </c>
      <c r="B180" s="127" t="s">
        <v>1329</v>
      </c>
      <c r="C180" s="127" t="s">
        <v>785</v>
      </c>
      <c r="D180" s="127" t="s">
        <v>1340</v>
      </c>
      <c r="E180" s="294" t="s">
        <v>1341</v>
      </c>
      <c r="F180" s="291" t="s">
        <v>1342</v>
      </c>
      <c r="G180" s="127" t="s">
        <v>1343</v>
      </c>
      <c r="H180" s="297" t="s">
        <v>1344</v>
      </c>
      <c r="I180" s="189" t="s">
        <v>19119</v>
      </c>
    </row>
    <row r="181" spans="1:9" ht="27.6">
      <c r="A181" s="127" t="str">
        <f t="shared" si="8"/>
        <v>Smelter Look-up</v>
      </c>
      <c r="B181" s="127" t="s">
        <v>1329</v>
      </c>
      <c r="D181" s="127" t="s">
        <v>1345</v>
      </c>
      <c r="E181" s="278"/>
      <c r="F181" s="246" t="s">
        <v>1346</v>
      </c>
      <c r="G181" s="127" t="s">
        <v>1347</v>
      </c>
      <c r="H181" s="297" t="s">
        <v>1348</v>
      </c>
      <c r="I181" s="189" t="s">
        <v>19120</v>
      </c>
    </row>
    <row r="182" spans="1:9" ht="27.6">
      <c r="A182" s="127" t="str">
        <f t="shared" si="8"/>
        <v>Smelter Look-upC4</v>
      </c>
      <c r="B182" s="127" t="s">
        <v>1329</v>
      </c>
      <c r="C182" s="127" t="s">
        <v>900</v>
      </c>
      <c r="D182" s="127" t="s">
        <v>1349</v>
      </c>
      <c r="E182" s="278" t="s">
        <v>1350</v>
      </c>
      <c r="F182" s="246" t="s">
        <v>1351</v>
      </c>
      <c r="G182" s="127" t="s">
        <v>1352</v>
      </c>
      <c r="H182" s="297" t="s">
        <v>1353</v>
      </c>
      <c r="I182" s="189" t="s">
        <v>19121</v>
      </c>
    </row>
    <row r="183" spans="1:9" ht="27.6">
      <c r="A183" s="127" t="str">
        <f t="shared" si="8"/>
        <v>Smelter Look-upD4</v>
      </c>
      <c r="B183" s="127" t="s">
        <v>1329</v>
      </c>
      <c r="C183" s="127" t="s">
        <v>1354</v>
      </c>
      <c r="D183" s="127" t="s">
        <v>1355</v>
      </c>
      <c r="E183" s="278"/>
      <c r="F183" s="246" t="s">
        <v>1356</v>
      </c>
      <c r="G183" s="127" t="s">
        <v>1357</v>
      </c>
      <c r="H183" s="297" t="s">
        <v>1358</v>
      </c>
      <c r="I183" s="189" t="s">
        <v>19122</v>
      </c>
    </row>
    <row r="184" spans="1:9" ht="27.6">
      <c r="A184" s="127" t="str">
        <f t="shared" si="8"/>
        <v>Smelter Look-upE4</v>
      </c>
      <c r="B184" s="127" t="s">
        <v>1329</v>
      </c>
      <c r="C184" s="127" t="s">
        <v>1359</v>
      </c>
      <c r="D184" s="127" t="s">
        <v>1360</v>
      </c>
      <c r="E184" s="294" t="s">
        <v>1361</v>
      </c>
      <c r="F184" s="291" t="s">
        <v>1362</v>
      </c>
      <c r="G184" s="127" t="s">
        <v>1363</v>
      </c>
      <c r="H184" s="297" t="s">
        <v>1364</v>
      </c>
      <c r="I184" s="189" t="s">
        <v>19123</v>
      </c>
    </row>
    <row r="185" spans="1:9" ht="27.6">
      <c r="A185" s="127" t="str">
        <f t="shared" si="8"/>
        <v>Smelter Look-upF4</v>
      </c>
      <c r="B185" s="127" t="s">
        <v>1329</v>
      </c>
      <c r="C185" s="127" t="s">
        <v>1365</v>
      </c>
      <c r="D185" s="127" t="s">
        <v>1366</v>
      </c>
      <c r="E185" s="245" t="s">
        <v>1367</v>
      </c>
      <c r="F185" s="246" t="s">
        <v>1368</v>
      </c>
      <c r="G185" s="127" t="s">
        <v>1369</v>
      </c>
      <c r="H185" s="297" t="s">
        <v>1370</v>
      </c>
      <c r="I185" s="189" t="s">
        <v>19124</v>
      </c>
    </row>
    <row r="186" spans="1:9" ht="27.6">
      <c r="A186" s="127" t="str">
        <f t="shared" si="8"/>
        <v>Smelter Look-upG4</v>
      </c>
      <c r="B186" s="127" t="s">
        <v>1329</v>
      </c>
      <c r="C186" s="127" t="s">
        <v>1371</v>
      </c>
      <c r="D186" s="127" t="s">
        <v>1372</v>
      </c>
      <c r="E186" s="245" t="s">
        <v>1373</v>
      </c>
      <c r="F186" s="246" t="s">
        <v>1374</v>
      </c>
      <c r="G186" s="127" t="s">
        <v>1375</v>
      </c>
      <c r="H186" s="297" t="s">
        <v>1376</v>
      </c>
      <c r="I186" s="189" t="s">
        <v>19125</v>
      </c>
    </row>
    <row r="187" spans="1:9" ht="27.6">
      <c r="A187" s="127" t="str">
        <f t="shared" si="8"/>
        <v>Smelter Look-upH4</v>
      </c>
      <c r="B187" s="127" t="s">
        <v>1329</v>
      </c>
      <c r="C187" s="127" t="s">
        <v>1377</v>
      </c>
      <c r="D187" s="127" t="s">
        <v>1378</v>
      </c>
      <c r="E187" s="245" t="s">
        <v>1379</v>
      </c>
      <c r="F187" s="246" t="s">
        <v>1380</v>
      </c>
      <c r="G187" s="127" t="s">
        <v>1381</v>
      </c>
      <c r="H187" s="297" t="s">
        <v>1382</v>
      </c>
      <c r="I187" s="189" t="s">
        <v>19126</v>
      </c>
    </row>
    <row r="188" spans="1:9" ht="27.6">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c r="A191" s="127" t="str">
        <f t="shared" si="8"/>
        <v>Smelter ListC4</v>
      </c>
      <c r="B191" s="127" t="s">
        <v>1389</v>
      </c>
      <c r="C191" s="127" t="s">
        <v>900</v>
      </c>
      <c r="D191" s="127" t="s">
        <v>1340</v>
      </c>
      <c r="E191" s="294" t="s">
        <v>1341</v>
      </c>
      <c r="F191" s="291" t="s">
        <v>1342</v>
      </c>
      <c r="G191" s="127" t="s">
        <v>1343</v>
      </c>
      <c r="H191" s="297" t="s">
        <v>1344</v>
      </c>
      <c r="I191" s="189" t="s">
        <v>19119</v>
      </c>
    </row>
    <row r="192" spans="1:9" ht="26.4">
      <c r="A192" s="127" t="str">
        <f t="shared" si="8"/>
        <v>Smelter ListD4</v>
      </c>
      <c r="B192" s="127" t="s">
        <v>1389</v>
      </c>
      <c r="C192" s="127" t="s">
        <v>1354</v>
      </c>
      <c r="D192" s="279" t="s">
        <v>1400</v>
      </c>
      <c r="E192" s="294" t="s">
        <v>1401</v>
      </c>
      <c r="F192" s="291" t="s">
        <v>1402</v>
      </c>
      <c r="G192" s="279" t="s">
        <v>1403</v>
      </c>
      <c r="H192" s="297" t="s">
        <v>1404</v>
      </c>
      <c r="I192" s="189" t="s">
        <v>19130</v>
      </c>
    </row>
    <row r="193" spans="1:9" ht="15.6">
      <c r="A193" s="127" t="str">
        <f t="shared" si="8"/>
        <v>Smelter ListE4</v>
      </c>
      <c r="B193" s="127" t="s">
        <v>1389</v>
      </c>
      <c r="C193" s="127" t="s">
        <v>1359</v>
      </c>
      <c r="D193" s="127" t="s">
        <v>1405</v>
      </c>
      <c r="E193" s="245" t="s">
        <v>1406</v>
      </c>
      <c r="F193" s="246" t="s">
        <v>1407</v>
      </c>
      <c r="G193" s="127" t="s">
        <v>1408</v>
      </c>
      <c r="H193" s="297" t="s">
        <v>1409</v>
      </c>
      <c r="I193" s="189" t="s">
        <v>19131</v>
      </c>
    </row>
    <row r="194" spans="1:9">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c r="A199" s="127" t="str">
        <f t="shared" si="8"/>
        <v>Smelter ListM4</v>
      </c>
      <c r="B199" s="127" t="s">
        <v>1389</v>
      </c>
      <c r="C199" s="127" t="s">
        <v>1423</v>
      </c>
      <c r="D199" s="127" t="s">
        <v>1424</v>
      </c>
      <c r="E199" s="245" t="s">
        <v>1425</v>
      </c>
      <c r="F199" s="246" t="s">
        <v>1426</v>
      </c>
      <c r="G199" s="127" t="s">
        <v>1427</v>
      </c>
      <c r="H199" s="297" t="s">
        <v>1428</v>
      </c>
      <c r="I199" s="189" t="s">
        <v>19134</v>
      </c>
    </row>
    <row r="200" spans="1:9" ht="28.8">
      <c r="A200" s="127" t="str">
        <f t="shared" si="8"/>
        <v>Smelter ListN4</v>
      </c>
      <c r="B200" s="127" t="s">
        <v>1389</v>
      </c>
      <c r="C200" s="127" t="s">
        <v>1429</v>
      </c>
      <c r="D200" s="127" t="s">
        <v>1430</v>
      </c>
      <c r="E200" s="245" t="s">
        <v>1431</v>
      </c>
      <c r="F200" s="246" t="s">
        <v>1432</v>
      </c>
      <c r="G200" s="127" t="s">
        <v>1433</v>
      </c>
      <c r="H200" s="297" t="s">
        <v>1434</v>
      </c>
      <c r="I200" s="127" t="s">
        <v>19135</v>
      </c>
    </row>
    <row r="201" spans="1:9" ht="28.8">
      <c r="A201" s="127" t="str">
        <f t="shared" si="8"/>
        <v>Smelter ListO4</v>
      </c>
      <c r="B201" s="127" t="s">
        <v>1389</v>
      </c>
      <c r="C201" s="127" t="s">
        <v>1435</v>
      </c>
      <c r="D201" s="127" t="s">
        <v>1436</v>
      </c>
      <c r="E201" s="245" t="s">
        <v>1437</v>
      </c>
      <c r="F201" s="246" t="s">
        <v>1438</v>
      </c>
      <c r="G201" s="127" t="s">
        <v>1439</v>
      </c>
      <c r="H201" s="297" t="s">
        <v>1440</v>
      </c>
      <c r="I201" s="127" t="s">
        <v>19136</v>
      </c>
    </row>
    <row r="202" spans="1:9" ht="27.6">
      <c r="A202" s="127" t="str">
        <f t="shared" si="8"/>
        <v>Smelter ListP4</v>
      </c>
      <c r="B202" s="127" t="s">
        <v>1389</v>
      </c>
      <c r="C202" s="127" t="s">
        <v>1441</v>
      </c>
      <c r="D202" s="127" t="s">
        <v>1442</v>
      </c>
      <c r="E202" s="245" t="s">
        <v>1443</v>
      </c>
      <c r="F202" s="246" t="s">
        <v>1444</v>
      </c>
      <c r="G202" s="127" t="s">
        <v>1445</v>
      </c>
      <c r="H202" s="297" t="s">
        <v>1446</v>
      </c>
      <c r="I202" s="127" t="s">
        <v>19137</v>
      </c>
    </row>
    <row r="203" spans="1:9">
      <c r="A203" s="127" t="str">
        <f t="shared" si="8"/>
        <v>Smelter ListQ4</v>
      </c>
      <c r="B203" s="127" t="s">
        <v>1389</v>
      </c>
      <c r="C203" s="127" t="s">
        <v>1447</v>
      </c>
      <c r="D203" s="127" t="s">
        <v>1247</v>
      </c>
      <c r="E203" s="245" t="s">
        <v>1248</v>
      </c>
      <c r="F203" s="246" t="s">
        <v>1249</v>
      </c>
      <c r="G203" s="127" t="s">
        <v>1250</v>
      </c>
      <c r="H203" s="297" t="s">
        <v>1251</v>
      </c>
      <c r="I203" s="127" t="s">
        <v>19104</v>
      </c>
    </row>
    <row r="204" spans="1:9" ht="27.6">
      <c r="A204" s="127" t="str">
        <f t="shared" si="8"/>
        <v>Smelter ListJ2</v>
      </c>
      <c r="B204" s="127" t="s">
        <v>1389</v>
      </c>
      <c r="C204" s="127" t="s">
        <v>1448</v>
      </c>
      <c r="D204" s="127" t="s">
        <v>1449</v>
      </c>
      <c r="E204" s="245" t="s">
        <v>1450</v>
      </c>
      <c r="F204" s="246" t="s">
        <v>1451</v>
      </c>
      <c r="G204" s="127" t="s">
        <v>1452</v>
      </c>
      <c r="H204" s="297" t="s">
        <v>1453</v>
      </c>
      <c r="I204" s="127" t="s">
        <v>19138</v>
      </c>
    </row>
    <row r="205" spans="1:9" ht="26.4">
      <c r="A205" s="127" t="str">
        <f t="shared" si="8"/>
        <v>Smelter ListB2</v>
      </c>
      <c r="B205" s="127" t="s">
        <v>1389</v>
      </c>
      <c r="C205" s="127" t="s">
        <v>774</v>
      </c>
      <c r="D205" s="280" t="s">
        <v>1454</v>
      </c>
      <c r="E205" s="245" t="s">
        <v>1455</v>
      </c>
      <c r="F205" s="246" t="s">
        <v>1456</v>
      </c>
      <c r="G205" s="280" t="s">
        <v>1457</v>
      </c>
      <c r="H205" s="297" t="s">
        <v>1458</v>
      </c>
      <c r="I205" s="127" t="s">
        <v>19139</v>
      </c>
    </row>
    <row r="206" spans="1:9" ht="409.6">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c r="A208" s="127" t="str">
        <f t="shared" si="8"/>
        <v>Smelter ListG4</v>
      </c>
      <c r="B208" s="127" t="s">
        <v>1389</v>
      </c>
      <c r="C208" s="127" t="s">
        <v>1371</v>
      </c>
      <c r="D208" s="127" t="s">
        <v>1366</v>
      </c>
      <c r="E208" s="245" t="s">
        <v>1367</v>
      </c>
      <c r="F208" s="246" t="s">
        <v>1368</v>
      </c>
      <c r="G208" s="127" t="s">
        <v>1468</v>
      </c>
      <c r="H208" s="297" t="s">
        <v>1370</v>
      </c>
      <c r="I208" s="127" t="s">
        <v>19124</v>
      </c>
    </row>
    <row r="209" spans="1:9">
      <c r="A209" s="127" t="str">
        <f t="shared" si="8"/>
        <v>Smelter ListAH5</v>
      </c>
      <c r="B209" s="127" t="s">
        <v>1389</v>
      </c>
      <c r="C209" s="127" t="s">
        <v>1469</v>
      </c>
      <c r="D209" s="127" t="s">
        <v>25</v>
      </c>
      <c r="E209" s="245" t="s">
        <v>1275</v>
      </c>
      <c r="F209" s="246" t="s">
        <v>1276</v>
      </c>
      <c r="G209" s="127" t="s">
        <v>1277</v>
      </c>
      <c r="H209" s="297" t="s">
        <v>1278</v>
      </c>
      <c r="I209" s="127" t="s">
        <v>19107</v>
      </c>
    </row>
    <row r="210" spans="1:9">
      <c r="A210" s="127" t="str">
        <f t="shared" si="8"/>
        <v>Smelter ListAH6</v>
      </c>
      <c r="B210" s="127" t="s">
        <v>1389</v>
      </c>
      <c r="C210" s="127" t="s">
        <v>1470</v>
      </c>
      <c r="D210" s="127" t="s">
        <v>22</v>
      </c>
      <c r="E210" s="245" t="s">
        <v>1280</v>
      </c>
      <c r="F210" s="246" t="s">
        <v>1281</v>
      </c>
      <c r="G210" s="127" t="s">
        <v>1282</v>
      </c>
      <c r="H210" s="297" t="s">
        <v>22</v>
      </c>
      <c r="I210" s="127" t="s">
        <v>19108</v>
      </c>
    </row>
    <row r="211" spans="1:9">
      <c r="A211" s="127" t="str">
        <f t="shared" si="8"/>
        <v>Smelter ListAH7</v>
      </c>
      <c r="B211" s="127" t="s">
        <v>1389</v>
      </c>
      <c r="C211" s="127" t="s">
        <v>1471</v>
      </c>
      <c r="D211" s="127" t="s">
        <v>26</v>
      </c>
      <c r="E211" s="245" t="s">
        <v>1284</v>
      </c>
      <c r="F211" s="246" t="s">
        <v>1285</v>
      </c>
      <c r="G211" s="127" t="s">
        <v>1286</v>
      </c>
      <c r="H211" s="297" t="s">
        <v>1287</v>
      </c>
      <c r="I211" s="127" t="s">
        <v>19109</v>
      </c>
    </row>
    <row r="212" spans="1:9" ht="41.4">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7.6">
      <c r="A223" s="127" t="str">
        <f t="shared" si="8"/>
        <v>CheckerJ4</v>
      </c>
      <c r="B223" s="127" t="s">
        <v>1472</v>
      </c>
      <c r="C223" s="127" t="s">
        <v>1410</v>
      </c>
      <c r="D223" s="127" t="s">
        <v>1521</v>
      </c>
      <c r="E223" s="245" t="s">
        <v>1522</v>
      </c>
      <c r="F223" s="246" t="s">
        <v>1523</v>
      </c>
      <c r="G223" s="127" t="s">
        <v>1524</v>
      </c>
      <c r="H223" s="297" t="s">
        <v>1525</v>
      </c>
      <c r="I223" s="127" t="s">
        <v>19150</v>
      </c>
    </row>
    <row r="224" spans="1:9" ht="27.6">
      <c r="A224" s="127" t="str">
        <f t="shared" si="8"/>
        <v>CheckerJ5</v>
      </c>
      <c r="B224" s="127" t="s">
        <v>1472</v>
      </c>
      <c r="C224" s="127" t="s">
        <v>1526</v>
      </c>
      <c r="D224" s="127" t="s">
        <v>1527</v>
      </c>
      <c r="E224" s="245" t="s">
        <v>1528</v>
      </c>
      <c r="F224" s="246" t="s">
        <v>1529</v>
      </c>
      <c r="G224" s="127" t="s">
        <v>1530</v>
      </c>
      <c r="H224" s="297" t="s">
        <v>1531</v>
      </c>
      <c r="I224" s="127" t="s">
        <v>19151</v>
      </c>
    </row>
    <row r="225" spans="1:9" ht="27.6">
      <c r="A225" s="127" t="str">
        <f t="shared" si="8"/>
        <v>CheckerJ6</v>
      </c>
      <c r="B225" s="127" t="s">
        <v>1472</v>
      </c>
      <c r="C225" s="127" t="s">
        <v>1532</v>
      </c>
      <c r="D225" s="127" t="s">
        <v>1533</v>
      </c>
      <c r="E225" s="245" t="s">
        <v>1534</v>
      </c>
      <c r="F225" s="246" t="s">
        <v>1535</v>
      </c>
      <c r="G225" s="127" t="s">
        <v>1536</v>
      </c>
      <c r="H225" s="297" t="s">
        <v>1537</v>
      </c>
      <c r="I225" s="127" t="s">
        <v>19152</v>
      </c>
    </row>
    <row r="226" spans="1:9" ht="27.6">
      <c r="A226" s="127" t="str">
        <f t="shared" si="8"/>
        <v>CheckerJ7</v>
      </c>
      <c r="B226" s="127" t="s">
        <v>1472</v>
      </c>
      <c r="C226" s="127" t="s">
        <v>1538</v>
      </c>
      <c r="D226" s="127" t="s">
        <v>1539</v>
      </c>
      <c r="E226" s="245" t="s">
        <v>1540</v>
      </c>
      <c r="F226" s="246" t="s">
        <v>1541</v>
      </c>
      <c r="G226" s="127" t="s">
        <v>1542</v>
      </c>
      <c r="H226" s="297" t="s">
        <v>1543</v>
      </c>
      <c r="I226" s="127" t="s">
        <v>19153</v>
      </c>
    </row>
    <row r="227" spans="1:9" ht="28.8">
      <c r="A227" s="127" t="str">
        <f t="shared" si="8"/>
        <v>CheckerJ8</v>
      </c>
      <c r="B227" s="127" t="s">
        <v>1472</v>
      </c>
      <c r="C227" s="127" t="s">
        <v>1544</v>
      </c>
      <c r="D227" s="127" t="s">
        <v>1545</v>
      </c>
      <c r="E227" s="245" t="s">
        <v>1546</v>
      </c>
      <c r="F227" s="246" t="s">
        <v>1547</v>
      </c>
      <c r="G227" s="127" t="s">
        <v>1548</v>
      </c>
      <c r="H227" s="297" t="s">
        <v>1549</v>
      </c>
      <c r="I227" s="127" t="s">
        <v>19154</v>
      </c>
    </row>
    <row r="228" spans="1:9" ht="27.6">
      <c r="A228" s="127" t="str">
        <f t="shared" si="8"/>
        <v>CheckerJ9</v>
      </c>
      <c r="B228" s="127" t="s">
        <v>1472</v>
      </c>
      <c r="C228" s="127" t="s">
        <v>1550</v>
      </c>
      <c r="D228" s="127" t="s">
        <v>1551</v>
      </c>
      <c r="E228" s="245" t="s">
        <v>1552</v>
      </c>
      <c r="F228" s="246" t="s">
        <v>1553</v>
      </c>
      <c r="G228" s="127" t="s">
        <v>1554</v>
      </c>
      <c r="H228" s="297" t="s">
        <v>1555</v>
      </c>
      <c r="I228" s="127" t="s">
        <v>19155</v>
      </c>
    </row>
    <row r="229" spans="1:9" ht="41.4">
      <c r="A229" s="127" t="str">
        <f t="shared" si="8"/>
        <v>CheckerJ10</v>
      </c>
      <c r="B229" s="127" t="s">
        <v>1472</v>
      </c>
      <c r="C229" s="127" t="s">
        <v>1556</v>
      </c>
      <c r="D229" s="127" t="s">
        <v>1557</v>
      </c>
      <c r="E229" s="245" t="s">
        <v>1558</v>
      </c>
      <c r="F229" s="246" t="s">
        <v>1559</v>
      </c>
      <c r="G229" s="257" t="s">
        <v>1560</v>
      </c>
      <c r="H229" s="297" t="s">
        <v>1561</v>
      </c>
      <c r="I229" s="127" t="s">
        <v>19156</v>
      </c>
    </row>
    <row r="230" spans="1:9" ht="41.4">
      <c r="A230" s="127" t="str">
        <f t="shared" si="8"/>
        <v>CheckerJ11</v>
      </c>
      <c r="B230" s="127" t="s">
        <v>1472</v>
      </c>
      <c r="C230" s="127" t="s">
        <v>1562</v>
      </c>
      <c r="D230" s="127" t="s">
        <v>1563</v>
      </c>
      <c r="E230" s="245" t="s">
        <v>1564</v>
      </c>
      <c r="F230" s="246" t="s">
        <v>1565</v>
      </c>
      <c r="G230" s="257" t="s">
        <v>1566</v>
      </c>
      <c r="H230" s="297" t="s">
        <v>1567</v>
      </c>
      <c r="I230" s="127" t="s">
        <v>19157</v>
      </c>
    </row>
    <row r="231" spans="1:9" ht="41.4">
      <c r="A231" s="127" t="str">
        <f t="shared" si="8"/>
        <v>CheckerJ12</v>
      </c>
      <c r="B231" s="127" t="s">
        <v>1472</v>
      </c>
      <c r="C231" s="127" t="s">
        <v>1568</v>
      </c>
      <c r="D231" s="127" t="s">
        <v>1569</v>
      </c>
      <c r="E231" s="245" t="s">
        <v>1570</v>
      </c>
      <c r="F231" s="246" t="s">
        <v>1571</v>
      </c>
      <c r="G231" s="257" t="s">
        <v>1572</v>
      </c>
      <c r="H231" s="297" t="s">
        <v>1573</v>
      </c>
      <c r="I231" s="127" t="s">
        <v>19159</v>
      </c>
    </row>
    <row r="232" spans="1:9" ht="27.6">
      <c r="A232" s="127" t="str">
        <f t="shared" si="8"/>
        <v>CheckerJ13</v>
      </c>
      <c r="B232" s="127" t="s">
        <v>1472</v>
      </c>
      <c r="C232" s="127" t="s">
        <v>1574</v>
      </c>
      <c r="D232" s="127" t="s">
        <v>1575</v>
      </c>
      <c r="E232" s="245" t="s">
        <v>1576</v>
      </c>
      <c r="F232" s="246" t="s">
        <v>1577</v>
      </c>
      <c r="G232" s="127" t="s">
        <v>1578</v>
      </c>
      <c r="H232" s="297" t="s">
        <v>1579</v>
      </c>
      <c r="I232" s="127" t="s">
        <v>19158</v>
      </c>
    </row>
    <row r="233" spans="1:9" ht="28.8">
      <c r="A233" s="127" t="str">
        <f t="shared" si="8"/>
        <v>CheckerJ15</v>
      </c>
      <c r="B233" s="127" t="s">
        <v>1472</v>
      </c>
      <c r="C233" s="127" t="s">
        <v>1580</v>
      </c>
      <c r="D233" s="251" t="s">
        <v>1581</v>
      </c>
      <c r="E233" s="252" t="s">
        <v>1582</v>
      </c>
      <c r="F233" s="259" t="s">
        <v>1583</v>
      </c>
      <c r="G233" s="257" t="s">
        <v>1584</v>
      </c>
      <c r="H233" s="297" t="s">
        <v>1585</v>
      </c>
      <c r="I233" s="127" t="s">
        <v>19160</v>
      </c>
    </row>
    <row r="234" spans="1:9" ht="41.4">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43.2">
      <c r="A237" s="127" t="str">
        <f t="shared" si="8"/>
        <v>CheckerJ20</v>
      </c>
      <c r="B237" s="127" t="s">
        <v>1472</v>
      </c>
      <c r="C237" s="127" t="s">
        <v>1594</v>
      </c>
      <c r="D237" s="251" t="s">
        <v>1595</v>
      </c>
      <c r="E237" s="252" t="s">
        <v>1596</v>
      </c>
      <c r="F237" s="259" t="s">
        <v>1597</v>
      </c>
      <c r="G237" s="264" t="s">
        <v>1598</v>
      </c>
      <c r="H237" s="297" t="s">
        <v>1599</v>
      </c>
      <c r="I237" s="127" t="s">
        <v>19162</v>
      </c>
    </row>
    <row r="238" spans="1:9" ht="43.2">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4.05"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5.2">
      <c r="A242" s="127" t="str">
        <f t="shared" si="9"/>
        <v>CheckerJ28</v>
      </c>
      <c r="B242" s="127" t="s">
        <v>1472</v>
      </c>
      <c r="C242" s="127" t="s">
        <v>1618</v>
      </c>
      <c r="D242" s="251" t="s">
        <v>1619</v>
      </c>
      <c r="E242" s="252" t="s">
        <v>1620</v>
      </c>
      <c r="F242" s="259" t="s">
        <v>1621</v>
      </c>
      <c r="G242" s="257" t="s">
        <v>1622</v>
      </c>
      <c r="H242" s="297" t="s">
        <v>1623</v>
      </c>
      <c r="I242" s="127" t="s">
        <v>19165</v>
      </c>
    </row>
    <row r="243" spans="1:9" ht="55.2">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5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5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5.2">
      <c r="A250" s="127" t="str">
        <f t="shared" si="9"/>
        <v>CheckerJ38</v>
      </c>
      <c r="B250" s="127" t="s">
        <v>1472</v>
      </c>
      <c r="C250" s="127" t="s">
        <v>1644</v>
      </c>
      <c r="D250" s="127" t="s">
        <v>1645</v>
      </c>
      <c r="E250" s="245" t="s">
        <v>1646</v>
      </c>
      <c r="F250" s="246" t="s">
        <v>1647</v>
      </c>
      <c r="G250" s="257" t="s">
        <v>1648</v>
      </c>
      <c r="H250" s="297" t="s">
        <v>1649</v>
      </c>
      <c r="I250" s="127" t="s">
        <v>19171</v>
      </c>
    </row>
    <row r="251" spans="1:9" ht="55.2">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1.4">
      <c r="A254" s="127" t="str">
        <f t="shared" si="9"/>
        <v>CheckerJ43</v>
      </c>
      <c r="B254" s="127" t="s">
        <v>1472</v>
      </c>
      <c r="C254" s="127" t="s">
        <v>1657</v>
      </c>
      <c r="D254" s="251" t="s">
        <v>1658</v>
      </c>
      <c r="E254" s="252" t="s">
        <v>1659</v>
      </c>
      <c r="F254" s="259" t="s">
        <v>1660</v>
      </c>
      <c r="G254" s="264" t="s">
        <v>1661</v>
      </c>
      <c r="H254" s="297" t="s">
        <v>1662</v>
      </c>
      <c r="I254" s="127" t="s">
        <v>19174</v>
      </c>
    </row>
    <row r="255" spans="1:9" ht="41.4">
      <c r="A255" s="127" t="str">
        <f t="shared" si="9"/>
        <v>CheckerJ44</v>
      </c>
      <c r="B255" s="127" t="s">
        <v>1472</v>
      </c>
      <c r="C255" s="127" t="s">
        <v>1663</v>
      </c>
      <c r="D255" s="251" t="s">
        <v>1664</v>
      </c>
      <c r="E255" s="252" t="s">
        <v>1665</v>
      </c>
      <c r="F255" s="259" t="s">
        <v>1666</v>
      </c>
      <c r="G255" s="264" t="s">
        <v>1667</v>
      </c>
      <c r="H255" s="297" t="s">
        <v>1668</v>
      </c>
      <c r="I255" s="127" t="s">
        <v>19173</v>
      </c>
    </row>
    <row r="256" spans="1:9" ht="80.400000000000006"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00000000000006"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5.2">
      <c r="A258" s="127" t="str">
        <f t="shared" si="9"/>
        <v>CheckerJ49</v>
      </c>
      <c r="B258" s="127" t="s">
        <v>1472</v>
      </c>
      <c r="C258" s="127" t="s">
        <v>1698</v>
      </c>
      <c r="D258" s="251" t="s">
        <v>1682</v>
      </c>
      <c r="E258" s="252" t="s">
        <v>1683</v>
      </c>
      <c r="F258" s="259" t="s">
        <v>1684</v>
      </c>
      <c r="G258" s="282" t="s">
        <v>1685</v>
      </c>
      <c r="H258" s="297" t="s">
        <v>1686</v>
      </c>
      <c r="I258" s="127" t="s">
        <v>19177</v>
      </c>
    </row>
    <row r="259" spans="1:9" ht="55.2">
      <c r="A259" s="127" t="str">
        <f t="shared" si="9"/>
        <v>CheckerJ48</v>
      </c>
      <c r="B259" s="127" t="s">
        <v>1472</v>
      </c>
      <c r="C259" s="127" t="s">
        <v>1687</v>
      </c>
      <c r="D259" s="127" t="s">
        <v>1688</v>
      </c>
      <c r="E259" s="249" t="s">
        <v>1689</v>
      </c>
      <c r="F259" s="246" t="s">
        <v>1690</v>
      </c>
      <c r="G259" s="247" t="s">
        <v>1691</v>
      </c>
      <c r="H259" s="297" t="s">
        <v>1692</v>
      </c>
      <c r="I259" s="127" t="s">
        <v>19178</v>
      </c>
    </row>
    <row r="260" spans="1:9" ht="52.2">
      <c r="A260" s="127" t="str">
        <f>B260&amp;C260</f>
        <v>CheckerJ50</v>
      </c>
      <c r="B260" s="127" t="s">
        <v>1472</v>
      </c>
      <c r="C260" s="127" t="s">
        <v>1681</v>
      </c>
      <c r="D260" s="127" t="s">
        <v>1693</v>
      </c>
      <c r="E260" s="249" t="s">
        <v>1694</v>
      </c>
      <c r="F260" s="283" t="s">
        <v>1695</v>
      </c>
      <c r="G260" s="254" t="s">
        <v>1696</v>
      </c>
      <c r="H260" s="297" t="s">
        <v>1697</v>
      </c>
      <c r="I260" s="127" t="s">
        <v>19179</v>
      </c>
    </row>
    <row r="261" spans="1:9" ht="43.2">
      <c r="A261" s="127" t="str">
        <f t="shared" si="9"/>
        <v>CheckerJ54</v>
      </c>
      <c r="B261" s="127" t="s">
        <v>1472</v>
      </c>
      <c r="C261" s="127" t="s">
        <v>1675</v>
      </c>
      <c r="D261" s="251" t="s">
        <v>12675</v>
      </c>
      <c r="E261" s="252" t="s">
        <v>12676</v>
      </c>
      <c r="F261" s="259" t="s">
        <v>12677</v>
      </c>
      <c r="G261" s="282" t="s">
        <v>12678</v>
      </c>
      <c r="H261" s="297" t="s">
        <v>12679</v>
      </c>
      <c r="I261" s="127" t="s">
        <v>19180</v>
      </c>
    </row>
    <row r="262" spans="1:9" ht="43.2" hidden="1">
      <c r="A262" s="127" t="str">
        <f t="shared" si="9"/>
        <v>Checker</v>
      </c>
      <c r="B262" s="127" t="s">
        <v>1472</v>
      </c>
      <c r="D262" s="127" t="s">
        <v>1699</v>
      </c>
      <c r="E262" s="245" t="s">
        <v>1700</v>
      </c>
      <c r="F262" s="246" t="s">
        <v>1701</v>
      </c>
      <c r="G262" s="127" t="s">
        <v>1702</v>
      </c>
      <c r="H262" s="297" t="s">
        <v>1703</v>
      </c>
    </row>
    <row r="263" spans="1:9" ht="55.2"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1.4">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75"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1.4">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34.799999999999997">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1.4">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1.05"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1.4">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2.8">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c r="A287" s="127" t="s">
        <v>1247</v>
      </c>
      <c r="D287" s="127" t="s">
        <v>1766</v>
      </c>
      <c r="E287" s="245" t="s">
        <v>1767</v>
      </c>
      <c r="F287" s="246" t="s">
        <v>1768</v>
      </c>
      <c r="G287" s="128" t="s">
        <v>1769</v>
      </c>
      <c r="H287" s="297" t="s">
        <v>1770</v>
      </c>
    </row>
    <row r="288" spans="1:9" ht="69">
      <c r="A288" s="127" t="s">
        <v>1247</v>
      </c>
      <c r="D288" s="127" t="s">
        <v>1771</v>
      </c>
      <c r="E288" s="245" t="s">
        <v>1772</v>
      </c>
      <c r="F288" s="246" t="s">
        <v>1773</v>
      </c>
      <c r="G288" s="128" t="s">
        <v>1774</v>
      </c>
      <c r="H288" s="297" t="s">
        <v>1775</v>
      </c>
    </row>
    <row r="289" spans="1:8">
      <c r="A289" s="127" t="s">
        <v>1247</v>
      </c>
      <c r="D289" s="127" t="s">
        <v>1776</v>
      </c>
      <c r="E289" s="245" t="s">
        <v>1777</v>
      </c>
      <c r="F289" s="246" t="s">
        <v>1778</v>
      </c>
      <c r="G289" s="128" t="s">
        <v>1779</v>
      </c>
      <c r="H289" s="297" t="s">
        <v>1780</v>
      </c>
    </row>
    <row r="290" spans="1:8" ht="27.6">
      <c r="A290" s="127" t="s">
        <v>1247</v>
      </c>
      <c r="D290" s="127" t="s">
        <v>1781</v>
      </c>
      <c r="E290" s="245" t="s">
        <v>1782</v>
      </c>
      <c r="F290" s="246" t="s">
        <v>1783</v>
      </c>
      <c r="G290" s="128" t="s">
        <v>1784</v>
      </c>
      <c r="H290" s="297" t="s">
        <v>1785</v>
      </c>
    </row>
    <row r="291" spans="1:8" ht="55.2">
      <c r="A291" s="127" t="s">
        <v>1247</v>
      </c>
      <c r="D291" s="127" t="s">
        <v>1786</v>
      </c>
      <c r="E291" s="245" t="s">
        <v>1787</v>
      </c>
      <c r="F291" s="246" t="s">
        <v>1788</v>
      </c>
      <c r="G291" s="128" t="s">
        <v>1789</v>
      </c>
      <c r="H291" s="297" t="s">
        <v>1790</v>
      </c>
    </row>
  </sheetData>
  <autoFilter ref="A1:I283"/>
  <customSheetViews>
    <customSheetView guid="{4BDF1A28-30D5-449D-B20E-D6C97EF9FAE1}" showAutoFilter="1">
      <selection activeCell="C174" sqref="C174"/>
      <pageMargins left="0" right="0" top="0" bottom="0" header="0" footer="0"/>
      <pageSetup paperSize="9" orientation="portrait"/>
      <autoFilter ref="B1:N1"/>
    </customSheetView>
    <customSheetView guid="{C59130F4-2E03-5E48-94CE-6E4A0484DB9E}" showAutoFilter="1">
      <selection activeCell="E4" sqref="E4"/>
      <pageMargins left="0" right="0" top="0" bottom="0" header="0" footer="0"/>
      <pageSetup paperSize="9" orientation="portrait"/>
      <headerFooter alignWithMargins="0"/>
      <autoFilter ref="B1:N1"/>
    </customSheetView>
  </customSheetViews>
  <phoneticPr fontId="83"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schemas.openxmlformats.org/package/2006/metadata/core-properties"/>
    <ds:schemaRef ds:uri="http://www.w3.org/XML/1998/namespace"/>
    <ds:schemaRef ds:uri="http://purl.org/dc/terms/"/>
    <ds:schemaRef ds:uri="http://purl.org/dc/elements/1.1/"/>
    <ds:schemaRef ds:uri="http://purl.org/dc/dcmitype/"/>
    <ds:schemaRef ds:uri="http://schemas.microsoft.com/office/2006/documentManagement/types"/>
    <ds:schemaRef ds:uri="a54701f6-876b-4337-a24e-543e1bd311e6"/>
    <ds:schemaRef ds:uri="1b346dad-8a15-4ce7-a19a-07d981b0c5e2"/>
    <ds:schemaRef ds:uri="http://schemas.microsoft.com/office/infopath/2007/PartnerControls"/>
    <ds:schemaRef ds:uri="http://schemas.microsoft.com/office/2006/metadata/properties"/>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Paul Yeh</cp:lastModifiedBy>
  <cp:revision/>
  <dcterms:created xsi:type="dcterms:W3CDTF">2010-06-21T21:00:23Z</dcterms:created>
  <dcterms:modified xsi:type="dcterms:W3CDTF">2024-05-13T15:56:15Z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